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72" windowWidth="19440" windowHeight="13056"/>
  </bookViews>
  <sheets>
    <sheet name="ФСР" sheetId="1" r:id="rId1"/>
  </sheets>
  <definedNames>
    <definedName name="_xlnm._FilterDatabase" localSheetId="0" hidden="1">ФСР!$A$4:$M$79</definedName>
    <definedName name="_xlnm.Print_Titles" localSheetId="0">ФСР!$3:$4</definedName>
  </definedNames>
  <calcPr calcId="145621"/>
</workbook>
</file>

<file path=xl/calcChain.xml><?xml version="1.0" encoding="utf-8"?>
<calcChain xmlns="http://schemas.openxmlformats.org/spreadsheetml/2006/main">
  <c r="L38" i="1" l="1"/>
  <c r="M38" i="1"/>
  <c r="H39" i="1"/>
  <c r="J39" i="1"/>
  <c r="J38" i="1" s="1"/>
  <c r="J37" i="1"/>
  <c r="K39" i="1"/>
  <c r="K38" i="1" s="1"/>
  <c r="I39" i="1" l="1"/>
  <c r="I38" i="1" s="1"/>
  <c r="E38" i="1"/>
  <c r="F38" i="1"/>
  <c r="G38" i="1"/>
  <c r="H38" i="1"/>
  <c r="D38" i="1"/>
  <c r="H59" i="1" l="1"/>
  <c r="D5" i="1" l="1"/>
  <c r="K78" i="1" l="1"/>
  <c r="K77" i="1"/>
  <c r="K76" i="1"/>
  <c r="K74" i="1"/>
  <c r="K72" i="1"/>
  <c r="K71" i="1"/>
  <c r="K70" i="1"/>
  <c r="K68" i="1"/>
  <c r="K67" i="1"/>
  <c r="K66" i="1"/>
  <c r="K65" i="1"/>
  <c r="K63" i="1"/>
  <c r="K62" i="1"/>
  <c r="K61" i="1"/>
  <c r="K60" i="1"/>
  <c r="K59" i="1"/>
  <c r="K57" i="1"/>
  <c r="K56" i="1"/>
  <c r="K55" i="1"/>
  <c r="K54" i="1"/>
  <c r="K53" i="1"/>
  <c r="K52" i="1"/>
  <c r="K50" i="1"/>
  <c r="K49" i="1"/>
  <c r="K47" i="1"/>
  <c r="K46" i="1"/>
  <c r="K45" i="1"/>
  <c r="K44" i="1"/>
  <c r="K43" i="1"/>
  <c r="K42" i="1"/>
  <c r="K41" i="1"/>
  <c r="K37" i="1"/>
  <c r="K36" i="1"/>
  <c r="K35" i="1"/>
  <c r="K34" i="1"/>
  <c r="K32" i="1"/>
  <c r="K31" i="1"/>
  <c r="K30" i="1"/>
  <c r="K29" i="1"/>
  <c r="K28" i="1"/>
  <c r="K27" i="1"/>
  <c r="K26" i="1"/>
  <c r="K25" i="1"/>
  <c r="K24" i="1"/>
  <c r="K23" i="1"/>
  <c r="K21" i="1"/>
  <c r="K20" i="1"/>
  <c r="K19" i="1"/>
  <c r="K18" i="1"/>
  <c r="K16" i="1"/>
  <c r="K15" i="1"/>
  <c r="K13" i="1"/>
  <c r="K12" i="1"/>
  <c r="K11" i="1"/>
  <c r="K10" i="1"/>
  <c r="K9" i="1"/>
  <c r="K8" i="1"/>
  <c r="K7" i="1"/>
  <c r="K6" i="1"/>
  <c r="E5" i="1"/>
  <c r="F5" i="1"/>
  <c r="G5" i="1"/>
  <c r="L5" i="1"/>
  <c r="M5" i="1"/>
  <c r="I6" i="1"/>
  <c r="J6" i="1"/>
  <c r="H7" i="1"/>
  <c r="J7" i="1"/>
  <c r="H8" i="1"/>
  <c r="J8" i="1"/>
  <c r="H9" i="1"/>
  <c r="J9" i="1"/>
  <c r="I10" i="1"/>
  <c r="J10" i="1"/>
  <c r="H11" i="1"/>
  <c r="J11" i="1"/>
  <c r="H12" i="1"/>
  <c r="J12" i="1"/>
  <c r="H13" i="1"/>
  <c r="J13" i="1"/>
  <c r="E14" i="1"/>
  <c r="F14" i="1"/>
  <c r="G14" i="1"/>
  <c r="L14" i="1"/>
  <c r="M14" i="1"/>
  <c r="H15" i="1"/>
  <c r="J15" i="1"/>
  <c r="H16" i="1"/>
  <c r="J16" i="1"/>
  <c r="E17" i="1"/>
  <c r="F17" i="1"/>
  <c r="G17" i="1"/>
  <c r="L17" i="1"/>
  <c r="M17" i="1"/>
  <c r="H18" i="1"/>
  <c r="J18" i="1"/>
  <c r="H19" i="1"/>
  <c r="J19" i="1"/>
  <c r="H20" i="1"/>
  <c r="J20" i="1"/>
  <c r="H21" i="1"/>
  <c r="J21" i="1"/>
  <c r="E22" i="1"/>
  <c r="F22" i="1"/>
  <c r="G22" i="1"/>
  <c r="L22" i="1"/>
  <c r="M22" i="1"/>
  <c r="J23" i="1"/>
  <c r="H25" i="1"/>
  <c r="J25" i="1"/>
  <c r="J26" i="1"/>
  <c r="I27" i="1"/>
  <c r="J27" i="1"/>
  <c r="H28" i="1"/>
  <c r="J28" i="1"/>
  <c r="H29" i="1"/>
  <c r="J29" i="1"/>
  <c r="H30" i="1"/>
  <c r="J30" i="1"/>
  <c r="I31" i="1"/>
  <c r="J31" i="1"/>
  <c r="H32" i="1"/>
  <c r="J32" i="1"/>
  <c r="E33" i="1"/>
  <c r="F33" i="1"/>
  <c r="G33" i="1"/>
  <c r="L33" i="1"/>
  <c r="M33" i="1"/>
  <c r="I34" i="1"/>
  <c r="J34" i="1"/>
  <c r="H35" i="1"/>
  <c r="J35" i="1"/>
  <c r="H36" i="1"/>
  <c r="J36" i="1"/>
  <c r="I37" i="1"/>
  <c r="E40" i="1"/>
  <c r="F40" i="1"/>
  <c r="G40" i="1"/>
  <c r="L40" i="1"/>
  <c r="M40" i="1"/>
  <c r="H41" i="1"/>
  <c r="J41" i="1"/>
  <c r="I42" i="1"/>
  <c r="J42" i="1"/>
  <c r="H43" i="1"/>
  <c r="J43" i="1"/>
  <c r="H44" i="1"/>
  <c r="J44" i="1"/>
  <c r="H45" i="1"/>
  <c r="J45" i="1"/>
  <c r="I46" i="1"/>
  <c r="J46" i="1"/>
  <c r="H47" i="1"/>
  <c r="J47" i="1"/>
  <c r="E48" i="1"/>
  <c r="F48" i="1"/>
  <c r="G48" i="1"/>
  <c r="L48" i="1"/>
  <c r="M48" i="1"/>
  <c r="D48" i="1"/>
  <c r="J49" i="1"/>
  <c r="H50" i="1"/>
  <c r="J50" i="1"/>
  <c r="E51" i="1"/>
  <c r="F51" i="1"/>
  <c r="J51" i="1" s="1"/>
  <c r="G51" i="1"/>
  <c r="L51" i="1"/>
  <c r="M51" i="1"/>
  <c r="J52" i="1"/>
  <c r="H53" i="1"/>
  <c r="J53" i="1"/>
  <c r="H54" i="1"/>
  <c r="J54" i="1"/>
  <c r="H55" i="1"/>
  <c r="J55" i="1"/>
  <c r="I56" i="1"/>
  <c r="J56" i="1"/>
  <c r="H57" i="1"/>
  <c r="J57" i="1"/>
  <c r="E58" i="1"/>
  <c r="F58" i="1"/>
  <c r="G58" i="1"/>
  <c r="L58" i="1"/>
  <c r="M58" i="1"/>
  <c r="I59" i="1"/>
  <c r="J59" i="1"/>
  <c r="H60" i="1"/>
  <c r="J60" i="1"/>
  <c r="H61" i="1"/>
  <c r="J61" i="1"/>
  <c r="I62" i="1"/>
  <c r="J62" i="1"/>
  <c r="I63" i="1"/>
  <c r="J63" i="1"/>
  <c r="E64" i="1"/>
  <c r="F64" i="1"/>
  <c r="G64" i="1"/>
  <c r="L64" i="1"/>
  <c r="M64" i="1"/>
  <c r="I65" i="1"/>
  <c r="J65" i="1"/>
  <c r="I66" i="1"/>
  <c r="J66" i="1"/>
  <c r="H67" i="1"/>
  <c r="J67" i="1"/>
  <c r="I68" i="1"/>
  <c r="H68" i="1"/>
  <c r="J68" i="1"/>
  <c r="E69" i="1"/>
  <c r="F69" i="1"/>
  <c r="G69" i="1"/>
  <c r="K69" i="1" s="1"/>
  <c r="J69" i="1"/>
  <c r="L69" i="1"/>
  <c r="M69" i="1"/>
  <c r="H70" i="1"/>
  <c r="J70" i="1"/>
  <c r="H71" i="1"/>
  <c r="J71" i="1"/>
  <c r="I72" i="1"/>
  <c r="J72" i="1"/>
  <c r="E73" i="1"/>
  <c r="F73" i="1"/>
  <c r="G73" i="1"/>
  <c r="L73" i="1"/>
  <c r="M73" i="1"/>
  <c r="H74" i="1"/>
  <c r="J74" i="1"/>
  <c r="E75" i="1"/>
  <c r="F75" i="1"/>
  <c r="G75" i="1"/>
  <c r="L75" i="1"/>
  <c r="M75" i="1"/>
  <c r="H76" i="1"/>
  <c r="J76" i="1"/>
  <c r="H77" i="1"/>
  <c r="J77" i="1"/>
  <c r="I78" i="1"/>
  <c r="J78" i="1"/>
  <c r="L79" i="1" l="1"/>
  <c r="M79" i="1"/>
  <c r="G79" i="1"/>
  <c r="E79" i="1"/>
  <c r="F79" i="1"/>
  <c r="K75" i="1"/>
  <c r="J58" i="1"/>
  <c r="K40" i="1"/>
  <c r="K64" i="1"/>
  <c r="K5" i="1"/>
  <c r="J33" i="1"/>
  <c r="J22" i="1"/>
  <c r="J75" i="1"/>
  <c r="J73" i="1"/>
  <c r="K73" i="1"/>
  <c r="K58" i="1"/>
  <c r="K51" i="1"/>
  <c r="I48" i="1"/>
  <c r="J48" i="1"/>
  <c r="K48" i="1"/>
  <c r="K33" i="1"/>
  <c r="K22" i="1"/>
  <c r="J17" i="1"/>
  <c r="K17" i="1"/>
  <c r="J14" i="1"/>
  <c r="K14" i="1"/>
  <c r="H78" i="1"/>
  <c r="D73" i="1"/>
  <c r="H62" i="1"/>
  <c r="H37" i="1"/>
  <c r="I9" i="1"/>
  <c r="I13" i="1"/>
  <c r="I21" i="1"/>
  <c r="I25" i="1"/>
  <c r="I29" i="1"/>
  <c r="I50" i="1"/>
  <c r="I54" i="1"/>
  <c r="I70" i="1"/>
  <c r="I74" i="1"/>
  <c r="D22" i="1"/>
  <c r="I22" i="1" s="1"/>
  <c r="I18" i="1"/>
  <c r="I26" i="1"/>
  <c r="I30" i="1"/>
  <c r="I43" i="1"/>
  <c r="I47" i="1"/>
  <c r="I55" i="1"/>
  <c r="I67" i="1"/>
  <c r="I71" i="1"/>
  <c r="H72" i="1"/>
  <c r="H65" i="1"/>
  <c r="D51" i="1"/>
  <c r="I51" i="1" s="1"/>
  <c r="I5" i="1"/>
  <c r="I7" i="1"/>
  <c r="I11" i="1"/>
  <c r="I15" i="1"/>
  <c r="I19" i="1"/>
  <c r="I23" i="1"/>
  <c r="I35" i="1"/>
  <c r="I44" i="1"/>
  <c r="I52" i="1"/>
  <c r="I60" i="1"/>
  <c r="I76" i="1"/>
  <c r="D58" i="1"/>
  <c r="I58" i="1" s="1"/>
  <c r="D33" i="1"/>
  <c r="I33" i="1" s="1"/>
  <c r="I8" i="1"/>
  <c r="I12" i="1"/>
  <c r="I16" i="1"/>
  <c r="I20" i="1"/>
  <c r="I28" i="1"/>
  <c r="I32" i="1"/>
  <c r="I36" i="1"/>
  <c r="I41" i="1"/>
  <c r="I45" i="1"/>
  <c r="I49" i="1"/>
  <c r="I53" i="1"/>
  <c r="I57" i="1"/>
  <c r="I61" i="1"/>
  <c r="I77" i="1"/>
  <c r="H51" i="1"/>
  <c r="H48" i="1"/>
  <c r="H66" i="1"/>
  <c r="D64" i="1"/>
  <c r="I64" i="1" s="1"/>
  <c r="H63" i="1"/>
  <c r="H56" i="1"/>
  <c r="H52" i="1"/>
  <c r="H49" i="1"/>
  <c r="H46" i="1"/>
  <c r="H42" i="1"/>
  <c r="D40" i="1"/>
  <c r="I40" i="1" s="1"/>
  <c r="H34" i="1"/>
  <c r="H31" i="1"/>
  <c r="H27" i="1"/>
  <c r="H23" i="1"/>
  <c r="H10" i="1"/>
  <c r="H6" i="1"/>
  <c r="D17" i="1"/>
  <c r="D14" i="1"/>
  <c r="I14" i="1" s="1"/>
  <c r="J5" i="1"/>
  <c r="D75" i="1"/>
  <c r="D69" i="1"/>
  <c r="I69" i="1" s="1"/>
  <c r="J64" i="1"/>
  <c r="J40" i="1"/>
  <c r="I75" i="1" l="1"/>
  <c r="D79" i="1"/>
  <c r="H14" i="1"/>
  <c r="H64" i="1"/>
  <c r="K79" i="1"/>
  <c r="H22" i="1"/>
  <c r="J79" i="1"/>
  <c r="H5" i="1"/>
  <c r="I73" i="1"/>
  <c r="H73" i="1"/>
  <c r="I17" i="1"/>
  <c r="H58" i="1"/>
  <c r="H33" i="1"/>
  <c r="H40" i="1"/>
  <c r="H69" i="1"/>
  <c r="H17" i="1"/>
  <c r="H75" i="1"/>
  <c r="H79" i="1" l="1"/>
  <c r="I79" i="1"/>
</calcChain>
</file>

<file path=xl/sharedStrings.xml><?xml version="1.0" encoding="utf-8"?>
<sst xmlns="http://schemas.openxmlformats.org/spreadsheetml/2006/main" count="250" uniqueCount="114">
  <si>
    <t>ИТОГО:</t>
  </si>
  <si>
    <t>03</t>
  </si>
  <si>
    <t>14</t>
  </si>
  <si>
    <t>Прочие межбюджетные трансферты общего характера</t>
  </si>
  <si>
    <t>02</t>
  </si>
  <si>
    <t>Иные дотации</t>
  </si>
  <si>
    <t>01</t>
  </si>
  <si>
    <t>Дотации на выравнивание бюджетной обеспеченности субъектов Российской Федерации и муниципальных образований</t>
  </si>
  <si>
    <t/>
  </si>
  <si>
    <t>Межбюджетные трансферты общего характера бюджетам бюджетной системы Российской Федерации</t>
  </si>
  <si>
    <t>13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</si>
  <si>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</si>
  <si>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</si>
  <si>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04</t>
  </si>
  <si>
    <t>12</t>
  </si>
  <si>
    <t>Другие вопросы в области средств массовой информации</t>
  </si>
  <si>
    <t>Периодическая печать и издательства</t>
  </si>
  <si>
    <t>Телевидение и радиовещание</t>
  </si>
  <si>
    <t>Средства массовой информации</t>
  </si>
  <si>
    <t>05</t>
  </si>
  <si>
    <t>11</t>
  </si>
  <si>
    <t>Другие вопросы в области физической культуры и спорта</t>
  </si>
  <si>
    <t>Спорт высших достижений</t>
  </si>
  <si>
    <t>Массовый спорт</t>
  </si>
  <si>
    <t>Физическая культура</t>
  </si>
  <si>
    <t>Физическая культура и спорт</t>
  </si>
  <si>
    <t>06</t>
  </si>
  <si>
    <t>10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</si>
  <si>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</si>
  <si>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</si>
  <si>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</si>
  <si>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Социальное обслуживание населения</t>
  </si>
  <si>
    <t>Пенсионное обеспечение</t>
  </si>
  <si>
    <t>Социальная политика</t>
  </si>
  <si>
    <t>09</t>
  </si>
  <si>
    <t>Другие вопросы в области здравоохранения</t>
  </si>
  <si>
    <t>Заготовка, переработка, хранение и обеспечение безопасности донорской крови и ее компонентов</t>
  </si>
  <si>
    <t>Санаторно-оздоровительная помощь</t>
  </si>
  <si>
    <t>Скорая медицинская помощь</t>
  </si>
  <si>
    <t>Амбулаторная помощь</t>
  </si>
  <si>
    <t>Стационарная медицинская помощь</t>
  </si>
  <si>
    <t>Здравоохранение</t>
  </si>
  <si>
    <t>08</t>
  </si>
  <si>
    <t>Другие вопросы в области культуры, кинематографии</t>
  </si>
  <si>
    <t>Культура</t>
  </si>
  <si>
    <t>Культура, кинематография</t>
  </si>
  <si>
    <t>07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</si>
  <si>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</si>
  <si>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</si>
  <si>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</si>
  <si>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Среднее профессиональное образование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</si>
  <si>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</si>
  <si>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</si>
  <si>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</si>
  <si>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</si>
  <si>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</si>
  <si>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</si>
  <si>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</si>
  <si>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</si>
  <si>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</si>
  <si>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</si>
  <si>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Прикладные научные исследования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</si>
  <si>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</si>
  <si>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</si>
  <si>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</si>
  <si>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Лесное хозяйство</t>
  </si>
  <si>
    <t>Водное хозяйство</t>
  </si>
  <si>
    <t>Сельское хозяйство и рыболовство</t>
  </si>
  <si>
    <t>Воспроизводство минерально-сырьевой базы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</si>
  <si>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</si>
  <si>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</si>
  <si>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</si>
  <si>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Миграционная политика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</si>
  <si>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</si>
  <si>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</si>
  <si>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подготовка экономики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</si>
  <si>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</si>
  <si>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</si>
  <si>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</si>
  <si>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</si>
  <si>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</si>
  <si>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</si>
  <si>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</si>
  <si>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</si>
  <si>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</si>
  <si>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</si>
  <si>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</si>
  <si>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9</t>
  </si>
  <si>
    <t>8</t>
  </si>
  <si>
    <t>7</t>
  </si>
  <si>
    <t>6</t>
  </si>
  <si>
    <t>5</t>
  </si>
  <si>
    <t>4</t>
  </si>
  <si>
    <t>3</t>
  </si>
  <si>
    <t>2</t>
  </si>
  <si>
    <t>1</t>
  </si>
  <si>
    <t>Пр</t>
  </si>
  <si>
    <t>Рз</t>
  </si>
  <si>
    <t>Наименование</t>
  </si>
  <si>
    <t>рублей</t>
  </si>
  <si>
    <t>2025 год</t>
  </si>
  <si>
    <t>Гражданская оборона</t>
  </si>
  <si>
    <t>2026 год</t>
  </si>
  <si>
    <t>Охрана окружающей среды</t>
  </si>
  <si>
    <t>Другие вопросы в области охраны окружающей среды</t>
  </si>
  <si>
    <t>Анализ изменения  бюджета Клинцовского муниципального района Брянской области по функциональной структуре в 2023 - 2027 годах</t>
  </si>
  <si>
    <t>2027 год</t>
  </si>
  <si>
    <t>2024 год (первоначальный)</t>
  </si>
  <si>
    <t>2024 год оценка</t>
  </si>
  <si>
    <t>2025 - 2024
(оценка)</t>
  </si>
  <si>
    <t>2025 / 2024
(оценка)</t>
  </si>
  <si>
    <t>2023 год (факт)</t>
  </si>
  <si>
    <t>2025 - 2023</t>
  </si>
  <si>
    <t>2025 /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</si>
</sst>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8" x14ac:knownFonts="1"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Segoe UI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Segoe UI"/>
      <family val="2"/>
      <charset val="204"/>
    </font>
    <font>
      <sz val="12"/>
      <color rgb="FF000000"/>
      <name val="Segoe UI"/>
      <family val="2"/>
      <charset val="204"/>
    </font>
    <font>
      <sz val="12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top" wrapText="1"/>
    </xf>
    <xf numFmtId="9" fontId="1" fillId="0" borderId="0" applyFont="0" applyFill="0" applyBorder="0" applyAlignment="0" applyProtection="0"/>
  </cellStyleXfs>
  <cellXfs count="28">
    <xf numFmtId="0" fontId="0" fillId="0" borderId="0" xfId="0">
      <alignment vertical="top" wrapText="1"/>
    </xf>
    <xf numFmtId="0" fontId="2" fillId="0" borderId="0" xfId="0" applyFont="1" applyFill="1" applyAlignment="1">
      <alignment vertical="top" wrapText="1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right" vertical="center" wrapText="1"/>
    </xf>
    <xf numFmtId="164" fontId="3" fillId="2" borderId="3" xfId="1" applyNumberFormat="1" applyFont="1" applyFill="1" applyBorder="1" applyAlignment="1">
      <alignment horizontal="right" vertical="center" wrapText="1"/>
    </xf>
    <xf numFmtId="4" fontId="3" fillId="2" borderId="3" xfId="1" applyNumberFormat="1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right" vertical="center" wrapText="1"/>
    </xf>
    <xf numFmtId="164" fontId="3" fillId="0" borderId="3" xfId="1" applyNumberFormat="1" applyFont="1" applyFill="1" applyBorder="1" applyAlignment="1">
      <alignment horizontal="right" vertical="center" wrapText="1"/>
    </xf>
    <xf numFmtId="4" fontId="3" fillId="0" borderId="3" xfId="1" applyNumberFormat="1" applyFont="1" applyFill="1" applyBorder="1" applyAlignment="1">
      <alignment horizontal="right" vertical="center" wrapText="1"/>
    </xf>
    <xf numFmtId="0" fontId="3" fillId="0" borderId="3" xfId="0" quotePrefix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164" fontId="3" fillId="0" borderId="2" xfId="1" applyNumberFormat="1" applyFont="1" applyFill="1" applyBorder="1" applyAlignment="1">
      <alignment horizontal="right" vertical="center" wrapText="1"/>
    </xf>
    <xf numFmtId="4" fontId="3" fillId="0" borderId="2" xfId="1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164" fontId="4" fillId="0" borderId="1" xfId="1" applyNumberFormat="1" applyFont="1" applyFill="1" applyBorder="1" applyAlignment="1">
      <alignment horizontal="right" vertical="center" wrapText="1"/>
    </xf>
    <xf numFmtId="4" fontId="4" fillId="0" borderId="1" xfId="1" applyNumberFormat="1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right" vertical="center" wrapText="1"/>
    </xf>
    <xf numFmtId="0" fontId="7" fillId="2" borderId="3" xfId="0" applyFont="1" applyFill="1" applyBorder="1" applyAlignment="1">
      <alignment vertical="center" wrapText="1"/>
    </xf>
    <xf numFmtId="4" fontId="3" fillId="0" borderId="0" xfId="0" applyNumberFormat="1" applyFont="1" applyAlignment="1">
      <alignment horizontal="right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right" vertical="top" wrapText="1"/>
    </xf>
    <xf numFmtId="0" fontId="4" fillId="0" borderId="1" xfId="0" applyFont="1" applyFill="1" applyBorder="1" applyAlignment="1">
      <alignment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9"/>
  <sheetViews>
    <sheetView tabSelected="1" zoomScaleNormal="100" workbookViewId="0">
      <pane xSplit="3" ySplit="4" topLeftCell="G64" activePane="bottomRight" state="frozen"/>
      <selection pane="topRight" activeCell="D1" sqref="D1"/>
      <selection pane="bottomLeft" activeCell="A5" sqref="A5"/>
      <selection pane="bottomRight" activeCell="G43" sqref="G43"/>
    </sheetView>
  </sheetViews>
  <sheetFormatPr defaultColWidth="9.33203125" defaultRowHeight="15" x14ac:dyDescent="0.25"/>
  <cols>
    <col min="1" max="1" width="45.77734375" style="1" customWidth="1"/>
    <col min="2" max="2" width="6.109375" style="1" customWidth="1"/>
    <col min="3" max="3" width="6.33203125" style="1" customWidth="1"/>
    <col min="4" max="7" width="25" style="1" customWidth="1"/>
    <col min="8" max="11" width="21.77734375" style="1" customWidth="1"/>
    <col min="12" max="12" width="25.44140625" style="1" customWidth="1"/>
    <col min="13" max="13" width="26.109375" style="1" customWidth="1"/>
    <col min="14" max="16384" width="9.33203125" style="1"/>
  </cols>
  <sheetData>
    <row r="1" spans="1:13" ht="32.25" customHeight="1" x14ac:dyDescent="0.25">
      <c r="A1" s="25" t="s">
        <v>105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:13" ht="15" customHeight="1" x14ac:dyDescent="0.25">
      <c r="A2" s="26" t="s">
        <v>99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ht="56.25" customHeight="1" x14ac:dyDescent="0.25">
      <c r="A3" s="21" t="s">
        <v>98</v>
      </c>
      <c r="B3" s="21" t="s">
        <v>97</v>
      </c>
      <c r="C3" s="21" t="s">
        <v>96</v>
      </c>
      <c r="D3" s="21" t="s">
        <v>111</v>
      </c>
      <c r="E3" s="21" t="s">
        <v>107</v>
      </c>
      <c r="F3" s="21" t="s">
        <v>108</v>
      </c>
      <c r="G3" s="21" t="s">
        <v>100</v>
      </c>
      <c r="H3" s="21" t="s">
        <v>112</v>
      </c>
      <c r="I3" s="21" t="s">
        <v>113</v>
      </c>
      <c r="J3" s="21" t="s">
        <v>109</v>
      </c>
      <c r="K3" s="21" t="s">
        <v>110</v>
      </c>
      <c r="L3" s="21" t="s">
        <v>102</v>
      </c>
      <c r="M3" s="21" t="s">
        <v>106</v>
      </c>
    </row>
    <row r="4" spans="1:13" ht="14.4" customHeight="1" x14ac:dyDescent="0.25">
      <c r="A4" s="21" t="s">
        <v>95</v>
      </c>
      <c r="B4" s="21" t="s">
        <v>94</v>
      </c>
      <c r="C4" s="21" t="s">
        <v>93</v>
      </c>
      <c r="D4" s="21" t="s">
        <v>92</v>
      </c>
      <c r="E4" s="21" t="s">
        <v>91</v>
      </c>
      <c r="F4" s="21" t="s">
        <v>90</v>
      </c>
      <c r="G4" s="21" t="s">
        <v>89</v>
      </c>
      <c r="H4" s="21" t="s">
        <v>88</v>
      </c>
      <c r="I4" s="21" t="s">
        <v>87</v>
      </c>
      <c r="J4" s="21" t="s">
        <v>27</v>
      </c>
      <c r="K4" s="21" t="s">
        <v>20</v>
      </c>
      <c r="L4" s="21" t="s">
        <v>14</v>
      </c>
      <c r="M4" s="21" t="s">
        <v>10</v>
      </c>
    </row>
    <row r="5" spans="1:13" ht="15" customHeight="1" x14ac:dyDescent="0.25">
      <c r="A5" s="2" t="s">
        <v>86</v>
      </c>
      <c r="B5" s="3" t="s">
        <v>6</v>
      </c>
      <c r="C5" s="3" t="s">
        <v>8</v>
      </c>
      <c r="D5" s="4">
        <f>SUM(D6:D13)</f>
        <v>31130548.909999996</v>
      </c>
      <c r="E5" s="4">
        <f>SUM(E6:E13)</f>
        <v>32094802</v>
      </c>
      <c r="F5" s="4">
        <f>SUM(F6:F13)</f>
        <v>35939825.530000001</v>
      </c>
      <c r="G5" s="4">
        <f>SUM(G6:G13)</f>
        <v>39187154</v>
      </c>
      <c r="H5" s="4">
        <f t="shared" ref="H5:H36" si="0">G5-D5</f>
        <v>8056605.0900000036</v>
      </c>
      <c r="I5" s="5">
        <f>IFERROR(G5/D5,"-")</f>
        <v>1.2588006113638426</v>
      </c>
      <c r="J5" s="6">
        <f t="shared" ref="J5:J36" si="1">G5-F5</f>
        <v>3247328.4699999988</v>
      </c>
      <c r="K5" s="5">
        <f>IFERROR(G5/F5,"-")</f>
        <v>1.0903545975004625</v>
      </c>
      <c r="L5" s="4">
        <f>SUM(L6:L13)</f>
        <v>43413195</v>
      </c>
      <c r="M5" s="4">
        <f>SUM(M6:M13)</f>
        <v>47104822</v>
      </c>
    </row>
    <row r="6" spans="1:13" ht="64.5" customHeight="1" x14ac:dyDescent="0.25">
      <c r="A6" s="7" t="s">
        <v>85</v>
      </c>
      <c r="B6" s="8" t="s">
        <v>6</v>
      </c>
      <c r="C6" s="8" t="s">
        <v>4</v>
      </c>
      <c r="D6" s="9">
        <v>1373154.45</v>
      </c>
      <c r="E6" s="9">
        <v>1436600</v>
      </c>
      <c r="F6" s="9">
        <v>1592100</v>
      </c>
      <c r="G6" s="9">
        <v>1666600</v>
      </c>
      <c r="H6" s="9">
        <f t="shared" si="0"/>
        <v>293445.55000000005</v>
      </c>
      <c r="I6" s="10">
        <f t="shared" ref="I6:I66" si="2">IFERROR(G6/D6,"-")</f>
        <v>1.2137017798689724</v>
      </c>
      <c r="J6" s="11">
        <f t="shared" si="1"/>
        <v>74500</v>
      </c>
      <c r="K6" s="10">
        <f t="shared" ref="K6:K66" si="3">IFERROR(G6/F6,"-")</f>
        <v>1.0467935431191508</v>
      </c>
      <c r="L6" s="9">
        <v>1666600</v>
      </c>
      <c r="M6" s="9">
        <v>1666600</v>
      </c>
    </row>
    <row r="7" spans="1:13" ht="80.099999999999994" customHeight="1" x14ac:dyDescent="0.25">
      <c r="A7" s="7" t="s">
        <v>84</v>
      </c>
      <c r="B7" s="8" t="s">
        <v>6</v>
      </c>
      <c r="C7" s="8" t="s">
        <v>1</v>
      </c>
      <c r="D7" s="9">
        <v>696420.17999999993</v>
      </c>
      <c r="E7" s="9">
        <v>712600</v>
      </c>
      <c r="F7" s="9">
        <v>929165</v>
      </c>
      <c r="G7" s="9">
        <v>878900</v>
      </c>
      <c r="H7" s="9">
        <f t="shared" si="0"/>
        <v>182479.82000000007</v>
      </c>
      <c r="I7" s="10">
        <f t="shared" si="2"/>
        <v>1.262025462846295</v>
      </c>
      <c r="J7" s="11">
        <f t="shared" si="1"/>
        <v>-50265</v>
      </c>
      <c r="K7" s="10">
        <f t="shared" si="3"/>
        <v>0.94590304197855068</v>
      </c>
      <c r="L7" s="9">
        <v>871700</v>
      </c>
      <c r="M7" s="9">
        <v>871700</v>
      </c>
    </row>
    <row r="8" spans="1:13" ht="96.6" customHeight="1" x14ac:dyDescent="0.25">
      <c r="A8" s="7" t="s">
        <v>83</v>
      </c>
      <c r="B8" s="8" t="s">
        <v>6</v>
      </c>
      <c r="C8" s="8" t="s">
        <v>13</v>
      </c>
      <c r="D8" s="9">
        <v>18529456.890000001</v>
      </c>
      <c r="E8" s="9">
        <v>19305680</v>
      </c>
      <c r="F8" s="9">
        <v>21794496.52</v>
      </c>
      <c r="G8" s="24">
        <v>23862851</v>
      </c>
      <c r="H8" s="9">
        <f t="shared" si="0"/>
        <v>5333394.1099999994</v>
      </c>
      <c r="I8" s="10">
        <f t="shared" si="2"/>
        <v>1.2878332668713206</v>
      </c>
      <c r="J8" s="11">
        <f t="shared" si="1"/>
        <v>2068354.4800000004</v>
      </c>
      <c r="K8" s="10">
        <f t="shared" si="3"/>
        <v>1.0949026043387582</v>
      </c>
      <c r="L8" s="9">
        <v>23067051</v>
      </c>
      <c r="M8" s="9">
        <v>21686051</v>
      </c>
    </row>
    <row r="9" spans="1:13" ht="15" customHeight="1" x14ac:dyDescent="0.25">
      <c r="A9" s="7" t="s">
        <v>82</v>
      </c>
      <c r="B9" s="8" t="s">
        <v>6</v>
      </c>
      <c r="C9" s="8" t="s">
        <v>19</v>
      </c>
      <c r="D9" s="9">
        <v>0</v>
      </c>
      <c r="E9" s="9">
        <v>6522</v>
      </c>
      <c r="F9" s="9">
        <v>6522</v>
      </c>
      <c r="G9" s="9">
        <v>7503</v>
      </c>
      <c r="H9" s="9">
        <f t="shared" si="0"/>
        <v>7503</v>
      </c>
      <c r="I9" s="10" t="str">
        <f t="shared" si="2"/>
        <v>-</v>
      </c>
      <c r="J9" s="11">
        <f t="shared" si="1"/>
        <v>981</v>
      </c>
      <c r="K9" s="10">
        <f t="shared" si="3"/>
        <v>1.1504139834406624</v>
      </c>
      <c r="L9" s="9">
        <v>64544</v>
      </c>
      <c r="M9" s="9">
        <v>7171</v>
      </c>
    </row>
    <row r="10" spans="1:13" ht="61.5" customHeight="1" x14ac:dyDescent="0.25">
      <c r="A10" s="7" t="s">
        <v>81</v>
      </c>
      <c r="B10" s="8" t="s">
        <v>6</v>
      </c>
      <c r="C10" s="8" t="s">
        <v>26</v>
      </c>
      <c r="D10" s="9">
        <v>7198221.1299999999</v>
      </c>
      <c r="E10" s="9">
        <v>7574200</v>
      </c>
      <c r="F10" s="9">
        <v>8227702.1100000003</v>
      </c>
      <c r="G10" s="9">
        <v>9520400</v>
      </c>
      <c r="H10" s="9">
        <f t="shared" si="0"/>
        <v>2322178.87</v>
      </c>
      <c r="I10" s="10">
        <f t="shared" si="2"/>
        <v>1.3226045474376806</v>
      </c>
      <c r="J10" s="11">
        <f t="shared" si="1"/>
        <v>1292697.8899999997</v>
      </c>
      <c r="K10" s="10">
        <f t="shared" si="3"/>
        <v>1.1571153005684109</v>
      </c>
      <c r="L10" s="9">
        <v>9520400</v>
      </c>
      <c r="M10" s="9">
        <v>9265400</v>
      </c>
    </row>
    <row r="11" spans="1:13" ht="32.25" customHeight="1" x14ac:dyDescent="0.25">
      <c r="A11" s="7" t="s">
        <v>80</v>
      </c>
      <c r="B11" s="8" t="s">
        <v>6</v>
      </c>
      <c r="C11" s="8" t="s">
        <v>46</v>
      </c>
      <c r="D11" s="9"/>
      <c r="E11" s="9">
        <v>500000</v>
      </c>
      <c r="F11" s="9">
        <v>500000</v>
      </c>
      <c r="G11" s="9">
        <v>100000</v>
      </c>
      <c r="H11" s="9">
        <f t="shared" si="0"/>
        <v>100000</v>
      </c>
      <c r="I11" s="10" t="str">
        <f t="shared" si="2"/>
        <v>-</v>
      </c>
      <c r="J11" s="11">
        <f t="shared" si="1"/>
        <v>-400000</v>
      </c>
      <c r="K11" s="10">
        <f t="shared" si="3"/>
        <v>0.2</v>
      </c>
      <c r="L11" s="9">
        <v>0</v>
      </c>
      <c r="M11" s="9">
        <v>0</v>
      </c>
    </row>
    <row r="12" spans="1:13" ht="15" customHeight="1" x14ac:dyDescent="0.25">
      <c r="A12" s="7" t="s">
        <v>79</v>
      </c>
      <c r="B12" s="8" t="s">
        <v>6</v>
      </c>
      <c r="C12" s="8" t="s">
        <v>20</v>
      </c>
      <c r="D12" s="9">
        <v>0</v>
      </c>
      <c r="E12" s="9">
        <v>100000</v>
      </c>
      <c r="F12" s="9">
        <v>0</v>
      </c>
      <c r="G12" s="9">
        <v>100000</v>
      </c>
      <c r="H12" s="9">
        <f t="shared" si="0"/>
        <v>100000</v>
      </c>
      <c r="I12" s="10" t="str">
        <f t="shared" si="2"/>
        <v>-</v>
      </c>
      <c r="J12" s="11">
        <f t="shared" si="1"/>
        <v>100000</v>
      </c>
      <c r="K12" s="10" t="str">
        <f t="shared" si="3"/>
        <v>-</v>
      </c>
      <c r="L12" s="9">
        <v>100000</v>
      </c>
      <c r="M12" s="9">
        <v>100000</v>
      </c>
    </row>
    <row r="13" spans="1:13" ht="15" customHeight="1" x14ac:dyDescent="0.25">
      <c r="A13" s="7" t="s">
        <v>78</v>
      </c>
      <c r="B13" s="8" t="s">
        <v>6</v>
      </c>
      <c r="C13" s="8" t="s">
        <v>10</v>
      </c>
      <c r="D13" s="9">
        <v>3333296.26</v>
      </c>
      <c r="E13" s="9">
        <v>2459200</v>
      </c>
      <c r="F13" s="9">
        <v>2889839.9</v>
      </c>
      <c r="G13" s="9">
        <v>3050900</v>
      </c>
      <c r="H13" s="9">
        <f t="shared" si="0"/>
        <v>-282396.25999999978</v>
      </c>
      <c r="I13" s="10">
        <f t="shared" si="2"/>
        <v>0.91528017974615916</v>
      </c>
      <c r="J13" s="11">
        <f t="shared" si="1"/>
        <v>161060.10000000009</v>
      </c>
      <c r="K13" s="10">
        <f t="shared" si="3"/>
        <v>1.055733225913311</v>
      </c>
      <c r="L13" s="9">
        <v>8122900</v>
      </c>
      <c r="M13" s="9">
        <v>13507900</v>
      </c>
    </row>
    <row r="14" spans="1:13" ht="15" customHeight="1" x14ac:dyDescent="0.25">
      <c r="A14" s="2" t="s">
        <v>77</v>
      </c>
      <c r="B14" s="3" t="s">
        <v>4</v>
      </c>
      <c r="C14" s="3" t="s">
        <v>8</v>
      </c>
      <c r="D14" s="4">
        <f>SUM(D15:D16)</f>
        <v>1896658</v>
      </c>
      <c r="E14" s="4">
        <f>SUM(E15:E16)</f>
        <v>0</v>
      </c>
      <c r="F14" s="4">
        <f>SUM(F15:F16)</f>
        <v>0</v>
      </c>
      <c r="G14" s="4">
        <f>SUM(G15:G16)</f>
        <v>0</v>
      </c>
      <c r="H14" s="4">
        <f t="shared" si="0"/>
        <v>-1896658</v>
      </c>
      <c r="I14" s="5">
        <f t="shared" si="2"/>
        <v>0</v>
      </c>
      <c r="J14" s="6">
        <f t="shared" si="1"/>
        <v>0</v>
      </c>
      <c r="K14" s="5" t="str">
        <f t="shared" si="3"/>
        <v>-</v>
      </c>
      <c r="L14" s="4">
        <f>SUM(L15:L16)</f>
        <v>0</v>
      </c>
      <c r="M14" s="4">
        <f>SUM(M15:M16)</f>
        <v>0</v>
      </c>
    </row>
    <row r="15" spans="1:13" ht="30" customHeight="1" x14ac:dyDescent="0.25">
      <c r="A15" s="7" t="s">
        <v>76</v>
      </c>
      <c r="B15" s="8" t="s">
        <v>4</v>
      </c>
      <c r="C15" s="8" t="s">
        <v>1</v>
      </c>
      <c r="D15" s="9">
        <v>1896658</v>
      </c>
      <c r="E15" s="9">
        <v>0</v>
      </c>
      <c r="F15" s="9">
        <v>0</v>
      </c>
      <c r="G15" s="9"/>
      <c r="H15" s="9">
        <f t="shared" si="0"/>
        <v>-1896658</v>
      </c>
      <c r="I15" s="10">
        <f t="shared" si="2"/>
        <v>0</v>
      </c>
      <c r="J15" s="11">
        <f t="shared" si="1"/>
        <v>0</v>
      </c>
      <c r="K15" s="10" t="str">
        <f t="shared" si="3"/>
        <v>-</v>
      </c>
      <c r="L15" s="9">
        <v>0</v>
      </c>
      <c r="M15" s="9">
        <v>0</v>
      </c>
    </row>
    <row r="16" spans="1:13" ht="32.25" hidden="1" customHeight="1" x14ac:dyDescent="0.25">
      <c r="A16" s="7" t="s">
        <v>75</v>
      </c>
      <c r="B16" s="8" t="s">
        <v>4</v>
      </c>
      <c r="C16" s="8" t="s">
        <v>13</v>
      </c>
      <c r="D16" s="9"/>
      <c r="E16" s="9"/>
      <c r="F16" s="9"/>
      <c r="G16" s="9"/>
      <c r="H16" s="9">
        <f t="shared" si="0"/>
        <v>0</v>
      </c>
      <c r="I16" s="10" t="str">
        <f t="shared" si="2"/>
        <v>-</v>
      </c>
      <c r="J16" s="11">
        <f t="shared" si="1"/>
        <v>0</v>
      </c>
      <c r="K16" s="10" t="str">
        <f t="shared" si="3"/>
        <v>-</v>
      </c>
      <c r="L16" s="9"/>
      <c r="M16" s="9"/>
    </row>
    <row r="17" spans="1:13" ht="32.25" customHeight="1" x14ac:dyDescent="0.25">
      <c r="A17" s="2" t="s">
        <v>74</v>
      </c>
      <c r="B17" s="3" t="s">
        <v>1</v>
      </c>
      <c r="C17" s="3" t="s">
        <v>8</v>
      </c>
      <c r="D17" s="4">
        <f>SUM(D18:D21)</f>
        <v>5295698.6399999997</v>
      </c>
      <c r="E17" s="4">
        <f>SUM(E18:E21)</f>
        <v>5833400</v>
      </c>
      <c r="F17" s="4">
        <f>SUM(F18:F21)</f>
        <v>5833400</v>
      </c>
      <c r="G17" s="4">
        <f>SUM(G18:G21)</f>
        <v>6977200</v>
      </c>
      <c r="H17" s="4">
        <f t="shared" si="0"/>
        <v>1681501.3600000003</v>
      </c>
      <c r="I17" s="5">
        <f t="shared" si="2"/>
        <v>1.3175221012954015</v>
      </c>
      <c r="J17" s="6">
        <f t="shared" si="1"/>
        <v>1143800</v>
      </c>
      <c r="K17" s="5">
        <f t="shared" si="3"/>
        <v>1.1960777591113245</v>
      </c>
      <c r="L17" s="4">
        <f>SUM(L18:L21)</f>
        <v>5997300</v>
      </c>
      <c r="M17" s="4">
        <f>SUM(M18:M21)</f>
        <v>5881500</v>
      </c>
    </row>
    <row r="18" spans="1:13" ht="24" customHeight="1" x14ac:dyDescent="0.25">
      <c r="A18" s="7" t="s">
        <v>101</v>
      </c>
      <c r="B18" s="8" t="s">
        <v>1</v>
      </c>
      <c r="C18" s="12" t="s">
        <v>34</v>
      </c>
      <c r="D18" s="9">
        <v>4476296.6399999997</v>
      </c>
      <c r="E18" s="9">
        <v>4987400</v>
      </c>
      <c r="F18" s="9">
        <v>5452172.5800000001</v>
      </c>
      <c r="G18" s="9">
        <v>6605600</v>
      </c>
      <c r="H18" s="9">
        <f t="shared" si="0"/>
        <v>2129303.3600000003</v>
      </c>
      <c r="I18" s="10">
        <f t="shared" si="2"/>
        <v>1.475684149475849</v>
      </c>
      <c r="J18" s="11">
        <f t="shared" si="1"/>
        <v>1153427.42</v>
      </c>
      <c r="K18" s="10">
        <f t="shared" si="3"/>
        <v>1.2115537252491007</v>
      </c>
      <c r="L18" s="9">
        <v>5684100</v>
      </c>
      <c r="M18" s="9">
        <v>5684100</v>
      </c>
    </row>
    <row r="19" spans="1:13" ht="63.75" customHeight="1" x14ac:dyDescent="0.25">
      <c r="A19" s="7" t="s">
        <v>73</v>
      </c>
      <c r="B19" s="8" t="s">
        <v>1</v>
      </c>
      <c r="C19" s="8" t="s">
        <v>27</v>
      </c>
      <c r="D19" s="9">
        <v>819402</v>
      </c>
      <c r="E19" s="9">
        <v>846000</v>
      </c>
      <c r="F19" s="9">
        <v>381227.42</v>
      </c>
      <c r="G19" s="9">
        <v>371600</v>
      </c>
      <c r="H19" s="9">
        <f t="shared" si="0"/>
        <v>-447802</v>
      </c>
      <c r="I19" s="10">
        <f t="shared" si="2"/>
        <v>0.45350145593981955</v>
      </c>
      <c r="J19" s="11">
        <f t="shared" si="1"/>
        <v>-9627.4199999999837</v>
      </c>
      <c r="K19" s="10">
        <f t="shared" si="3"/>
        <v>0.97474625513558288</v>
      </c>
      <c r="L19" s="9">
        <v>313200</v>
      </c>
      <c r="M19" s="9">
        <v>197400</v>
      </c>
    </row>
    <row r="20" spans="1:13" ht="15" hidden="1" customHeight="1" x14ac:dyDescent="0.25">
      <c r="A20" s="7" t="s">
        <v>72</v>
      </c>
      <c r="B20" s="8" t="s">
        <v>1</v>
      </c>
      <c r="C20" s="8" t="s">
        <v>20</v>
      </c>
      <c r="D20" s="9"/>
      <c r="E20" s="9"/>
      <c r="F20" s="9"/>
      <c r="G20" s="9"/>
      <c r="H20" s="9">
        <f t="shared" si="0"/>
        <v>0</v>
      </c>
      <c r="I20" s="10" t="str">
        <f t="shared" si="2"/>
        <v>-</v>
      </c>
      <c r="J20" s="11">
        <f t="shared" si="1"/>
        <v>0</v>
      </c>
      <c r="K20" s="10" t="str">
        <f t="shared" si="3"/>
        <v>-</v>
      </c>
      <c r="L20" s="9"/>
      <c r="M20" s="9"/>
    </row>
    <row r="21" spans="1:13" ht="48.75" hidden="1" customHeight="1" x14ac:dyDescent="0.25">
      <c r="A21" s="7" t="s">
        <v>71</v>
      </c>
      <c r="B21" s="8" t="s">
        <v>1</v>
      </c>
      <c r="C21" s="8" t="s">
        <v>2</v>
      </c>
      <c r="D21" s="9"/>
      <c r="E21" s="9"/>
      <c r="F21" s="9"/>
      <c r="G21" s="9"/>
      <c r="H21" s="9">
        <f t="shared" si="0"/>
        <v>0</v>
      </c>
      <c r="I21" s="10" t="str">
        <f t="shared" si="2"/>
        <v>-</v>
      </c>
      <c r="J21" s="11">
        <f t="shared" si="1"/>
        <v>0</v>
      </c>
      <c r="K21" s="10" t="str">
        <f t="shared" si="3"/>
        <v>-</v>
      </c>
      <c r="L21" s="9"/>
      <c r="M21" s="9"/>
    </row>
    <row r="22" spans="1:13" ht="17.399999999999999" customHeight="1" x14ac:dyDescent="0.25">
      <c r="A22" s="2" t="s">
        <v>70</v>
      </c>
      <c r="B22" s="3" t="s">
        <v>13</v>
      </c>
      <c r="C22" s="3" t="s">
        <v>8</v>
      </c>
      <c r="D22" s="4">
        <f>SUM(D23:D32)</f>
        <v>30992390.900000002</v>
      </c>
      <c r="E22" s="4">
        <f>SUM(E23:E32)</f>
        <v>28290859.07</v>
      </c>
      <c r="F22" s="4">
        <f>SUM(F23:F32)</f>
        <v>31639526.470000003</v>
      </c>
      <c r="G22" s="4">
        <f>SUM(G23:G32)</f>
        <v>37842622.219999999</v>
      </c>
      <c r="H22" s="4">
        <f t="shared" si="0"/>
        <v>6850231.3199999966</v>
      </c>
      <c r="I22" s="5">
        <f t="shared" si="2"/>
        <v>1.2210294566205926</v>
      </c>
      <c r="J22" s="6">
        <f t="shared" si="1"/>
        <v>6203095.7499999963</v>
      </c>
      <c r="K22" s="5">
        <f t="shared" si="3"/>
        <v>1.1960552651090293</v>
      </c>
      <c r="L22" s="4">
        <f>SUM(L23:L32)</f>
        <v>33411479.309999999</v>
      </c>
      <c r="M22" s="4">
        <f>SUM(M23:M32)</f>
        <v>37063079.310000002</v>
      </c>
    </row>
    <row r="23" spans="1:13" ht="17.399999999999999" customHeight="1" x14ac:dyDescent="0.25">
      <c r="A23" s="7" t="s">
        <v>69</v>
      </c>
      <c r="B23" s="8" t="s">
        <v>13</v>
      </c>
      <c r="C23" s="8" t="s">
        <v>6</v>
      </c>
      <c r="D23" s="9">
        <v>0</v>
      </c>
      <c r="E23" s="9">
        <v>0</v>
      </c>
      <c r="F23" s="9">
        <v>28200</v>
      </c>
      <c r="G23" s="9">
        <v>30000</v>
      </c>
      <c r="H23" s="9">
        <f t="shared" si="0"/>
        <v>30000</v>
      </c>
      <c r="I23" s="10" t="str">
        <f t="shared" si="2"/>
        <v>-</v>
      </c>
      <c r="J23" s="11">
        <f t="shared" si="1"/>
        <v>1800</v>
      </c>
      <c r="K23" s="10">
        <f t="shared" si="3"/>
        <v>1.0638297872340425</v>
      </c>
      <c r="L23" s="9">
        <v>30000</v>
      </c>
      <c r="M23" s="9">
        <v>30000</v>
      </c>
    </row>
    <row r="24" spans="1:13" ht="17.399999999999999" hidden="1" customHeight="1" x14ac:dyDescent="0.25">
      <c r="A24" s="7" t="s">
        <v>68</v>
      </c>
      <c r="B24" s="8" t="s">
        <v>13</v>
      </c>
      <c r="C24" s="8" t="s">
        <v>13</v>
      </c>
      <c r="D24" s="9"/>
      <c r="E24" s="9"/>
      <c r="F24" s="9"/>
      <c r="G24" s="9"/>
      <c r="H24" s="9"/>
      <c r="I24" s="10"/>
      <c r="J24" s="11"/>
      <c r="K24" s="10" t="str">
        <f t="shared" si="3"/>
        <v>-</v>
      </c>
      <c r="L24" s="9"/>
      <c r="M24" s="9"/>
    </row>
    <row r="25" spans="1:13" ht="17.399999999999999" customHeight="1" x14ac:dyDescent="0.25">
      <c r="A25" s="7" t="s">
        <v>67</v>
      </c>
      <c r="B25" s="8" t="s">
        <v>13</v>
      </c>
      <c r="C25" s="8" t="s">
        <v>19</v>
      </c>
      <c r="D25" s="9">
        <v>212987.07</v>
      </c>
      <c r="E25" s="9">
        <v>212987.07</v>
      </c>
      <c r="F25" s="9">
        <v>212987.07</v>
      </c>
      <c r="G25" s="9">
        <v>264084.31</v>
      </c>
      <c r="H25" s="9">
        <f t="shared" si="0"/>
        <v>51097.239999999991</v>
      </c>
      <c r="I25" s="10">
        <f t="shared" si="2"/>
        <v>1.239907708951534</v>
      </c>
      <c r="J25" s="11">
        <f t="shared" si="1"/>
        <v>51097.239999999991</v>
      </c>
      <c r="K25" s="10">
        <f t="shared" si="3"/>
        <v>1.239907708951534</v>
      </c>
      <c r="L25" s="9">
        <v>264084.31</v>
      </c>
      <c r="M25" s="9">
        <v>264084.31</v>
      </c>
    </row>
    <row r="26" spans="1:13" ht="15" hidden="1" customHeight="1" x14ac:dyDescent="0.25">
      <c r="A26" s="7" t="s">
        <v>66</v>
      </c>
      <c r="B26" s="8" t="s">
        <v>13</v>
      </c>
      <c r="C26" s="8" t="s">
        <v>26</v>
      </c>
      <c r="D26" s="9"/>
      <c r="E26" s="9"/>
      <c r="F26" s="9"/>
      <c r="G26" s="9"/>
      <c r="H26" s="9"/>
      <c r="I26" s="10" t="str">
        <f t="shared" si="2"/>
        <v>-</v>
      </c>
      <c r="J26" s="11">
        <f t="shared" si="1"/>
        <v>0</v>
      </c>
      <c r="K26" s="10" t="str">
        <f t="shared" si="3"/>
        <v>-</v>
      </c>
      <c r="L26" s="9"/>
      <c r="M26" s="9"/>
    </row>
    <row r="27" spans="1:13" ht="15" hidden="1" customHeight="1" x14ac:dyDescent="0.25">
      <c r="A27" s="7" t="s">
        <v>65</v>
      </c>
      <c r="B27" s="8" t="s">
        <v>13</v>
      </c>
      <c r="C27" s="8" t="s">
        <v>46</v>
      </c>
      <c r="D27" s="9"/>
      <c r="E27" s="9"/>
      <c r="F27" s="9"/>
      <c r="G27" s="9"/>
      <c r="H27" s="9">
        <f t="shared" si="0"/>
        <v>0</v>
      </c>
      <c r="I27" s="10" t="str">
        <f t="shared" si="2"/>
        <v>-</v>
      </c>
      <c r="J27" s="11">
        <f t="shared" si="1"/>
        <v>0</v>
      </c>
      <c r="K27" s="10" t="str">
        <f t="shared" si="3"/>
        <v>-</v>
      </c>
      <c r="L27" s="9"/>
      <c r="M27" s="9"/>
    </row>
    <row r="28" spans="1:13" ht="18.75" customHeight="1" x14ac:dyDescent="0.25">
      <c r="A28" s="7" t="s">
        <v>64</v>
      </c>
      <c r="B28" s="8" t="s">
        <v>13</v>
      </c>
      <c r="C28" s="8" t="s">
        <v>42</v>
      </c>
      <c r="D28" s="9">
        <v>5575522.9800000004</v>
      </c>
      <c r="E28" s="9">
        <v>5648900</v>
      </c>
      <c r="F28" s="9">
        <v>6139600</v>
      </c>
      <c r="G28" s="9">
        <v>6246450</v>
      </c>
      <c r="H28" s="9">
        <f t="shared" si="0"/>
        <v>670927.01999999955</v>
      </c>
      <c r="I28" s="10">
        <f t="shared" si="2"/>
        <v>1.1203343654768685</v>
      </c>
      <c r="J28" s="11">
        <f t="shared" si="1"/>
        <v>106850</v>
      </c>
      <c r="K28" s="10">
        <f t="shared" si="3"/>
        <v>1.0174034139031858</v>
      </c>
      <c r="L28" s="9">
        <v>5164050</v>
      </c>
      <c r="M28" s="9">
        <v>3890650</v>
      </c>
    </row>
    <row r="29" spans="1:13" ht="31.5" customHeight="1" x14ac:dyDescent="0.25">
      <c r="A29" s="7" t="s">
        <v>63</v>
      </c>
      <c r="B29" s="8" t="s">
        <v>13</v>
      </c>
      <c r="C29" s="8" t="s">
        <v>34</v>
      </c>
      <c r="D29" s="9">
        <v>25187380.850000001</v>
      </c>
      <c r="E29" s="9">
        <v>22342172</v>
      </c>
      <c r="F29" s="9">
        <v>25194339.400000002</v>
      </c>
      <c r="G29" s="9">
        <v>27757345</v>
      </c>
      <c r="H29" s="9">
        <f t="shared" si="0"/>
        <v>2569964.1499999985</v>
      </c>
      <c r="I29" s="10">
        <f t="shared" si="2"/>
        <v>1.1020337988020694</v>
      </c>
      <c r="J29" s="11">
        <f t="shared" si="1"/>
        <v>2563005.5999999978</v>
      </c>
      <c r="K29" s="10">
        <f t="shared" si="3"/>
        <v>1.1017294226019674</v>
      </c>
      <c r="L29" s="9">
        <v>27943345</v>
      </c>
      <c r="M29" s="9">
        <v>32868345</v>
      </c>
    </row>
    <row r="30" spans="1:13" ht="15" hidden="1" customHeight="1" x14ac:dyDescent="0.25">
      <c r="A30" s="7" t="s">
        <v>62</v>
      </c>
      <c r="B30" s="8" t="s">
        <v>13</v>
      </c>
      <c r="C30" s="8" t="s">
        <v>27</v>
      </c>
      <c r="D30" s="9"/>
      <c r="E30" s="9"/>
      <c r="F30" s="9"/>
      <c r="G30" s="9"/>
      <c r="H30" s="9">
        <f t="shared" si="0"/>
        <v>0</v>
      </c>
      <c r="I30" s="10" t="str">
        <f t="shared" si="2"/>
        <v>-</v>
      </c>
      <c r="J30" s="11">
        <f t="shared" si="1"/>
        <v>0</v>
      </c>
      <c r="K30" s="10" t="str">
        <f t="shared" si="3"/>
        <v>-</v>
      </c>
      <c r="L30" s="9"/>
      <c r="M30" s="9"/>
    </row>
    <row r="31" spans="1:13" ht="32.25" hidden="1" customHeight="1" x14ac:dyDescent="0.25">
      <c r="A31" s="7" t="s">
        <v>61</v>
      </c>
      <c r="B31" s="8" t="s">
        <v>13</v>
      </c>
      <c r="C31" s="8" t="s">
        <v>20</v>
      </c>
      <c r="D31" s="9"/>
      <c r="E31" s="9"/>
      <c r="F31" s="9"/>
      <c r="G31" s="9"/>
      <c r="H31" s="9">
        <f t="shared" si="0"/>
        <v>0</v>
      </c>
      <c r="I31" s="10" t="str">
        <f t="shared" si="2"/>
        <v>-</v>
      </c>
      <c r="J31" s="11">
        <f t="shared" si="1"/>
        <v>0</v>
      </c>
      <c r="K31" s="10" t="str">
        <f t="shared" si="3"/>
        <v>-</v>
      </c>
      <c r="L31" s="9"/>
      <c r="M31" s="9"/>
    </row>
    <row r="32" spans="1:13" ht="32.25" customHeight="1" x14ac:dyDescent="0.25">
      <c r="A32" s="7" t="s">
        <v>60</v>
      </c>
      <c r="B32" s="8" t="s">
        <v>13</v>
      </c>
      <c r="C32" s="8" t="s">
        <v>14</v>
      </c>
      <c r="D32" s="9">
        <v>16500</v>
      </c>
      <c r="E32" s="9">
        <v>86800</v>
      </c>
      <c r="F32" s="9">
        <v>64400</v>
      </c>
      <c r="G32" s="22">
        <v>3544742.91</v>
      </c>
      <c r="H32" s="9">
        <f t="shared" si="0"/>
        <v>3528242.91</v>
      </c>
      <c r="I32" s="10">
        <f t="shared" si="2"/>
        <v>214.83290363636365</v>
      </c>
      <c r="J32" s="11">
        <f t="shared" si="1"/>
        <v>3480342.91</v>
      </c>
      <c r="K32" s="10">
        <f t="shared" si="3"/>
        <v>55.042591770186341</v>
      </c>
      <c r="L32" s="9">
        <v>10000</v>
      </c>
      <c r="M32" s="9">
        <v>10000</v>
      </c>
    </row>
    <row r="33" spans="1:13" ht="15" customHeight="1" x14ac:dyDescent="0.25">
      <c r="A33" s="2" t="s">
        <v>59</v>
      </c>
      <c r="B33" s="3" t="s">
        <v>19</v>
      </c>
      <c r="C33" s="3" t="s">
        <v>8</v>
      </c>
      <c r="D33" s="4">
        <f>SUM(D34:D37)</f>
        <v>57156706.400000006</v>
      </c>
      <c r="E33" s="4">
        <f>SUM(E34:E37)</f>
        <v>52967958.939999998</v>
      </c>
      <c r="F33" s="4">
        <f>SUM(F34:F37)</f>
        <v>61807155.609999999</v>
      </c>
      <c r="G33" s="4">
        <f>SUM(G34:G37)</f>
        <v>3036200</v>
      </c>
      <c r="H33" s="4">
        <f t="shared" si="0"/>
        <v>-54120506.400000006</v>
      </c>
      <c r="I33" s="5">
        <f t="shared" si="2"/>
        <v>5.3120625578943433E-2</v>
      </c>
      <c r="J33" s="6">
        <f t="shared" si="1"/>
        <v>-58770955.609999999</v>
      </c>
      <c r="K33" s="5">
        <f t="shared" si="3"/>
        <v>4.9123761966304795E-2</v>
      </c>
      <c r="L33" s="4">
        <f>SUM(L34:L37)</f>
        <v>2257348.48</v>
      </c>
      <c r="M33" s="4">
        <f>SUM(M34:M37)</f>
        <v>772500</v>
      </c>
    </row>
    <row r="34" spans="1:13" ht="15" customHeight="1" x14ac:dyDescent="0.25">
      <c r="A34" s="7" t="s">
        <v>58</v>
      </c>
      <c r="B34" s="8" t="s">
        <v>19</v>
      </c>
      <c r="C34" s="8" t="s">
        <v>6</v>
      </c>
      <c r="D34" s="9">
        <v>334790.83999999997</v>
      </c>
      <c r="E34" s="9">
        <v>439740</v>
      </c>
      <c r="F34" s="9">
        <v>412740</v>
      </c>
      <c r="G34" s="9">
        <v>504300</v>
      </c>
      <c r="H34" s="9">
        <f t="shared" si="0"/>
        <v>169509.16000000003</v>
      </c>
      <c r="I34" s="10">
        <f t="shared" si="2"/>
        <v>1.5063136135982695</v>
      </c>
      <c r="J34" s="11">
        <f t="shared" si="1"/>
        <v>91560</v>
      </c>
      <c r="K34" s="10">
        <f t="shared" si="3"/>
        <v>1.2218345689780492</v>
      </c>
      <c r="L34" s="9">
        <v>350600</v>
      </c>
      <c r="M34" s="9">
        <v>350600</v>
      </c>
    </row>
    <row r="35" spans="1:13" ht="15" customHeight="1" x14ac:dyDescent="0.25">
      <c r="A35" s="7" t="s">
        <v>57</v>
      </c>
      <c r="B35" s="8" t="s">
        <v>19</v>
      </c>
      <c r="C35" s="8" t="s">
        <v>4</v>
      </c>
      <c r="D35" s="9">
        <v>1313936</v>
      </c>
      <c r="E35" s="9">
        <v>1846982.98</v>
      </c>
      <c r="F35" s="9">
        <v>2396982.98</v>
      </c>
      <c r="G35" s="9">
        <v>2110000</v>
      </c>
      <c r="H35" s="9">
        <f t="shared" si="0"/>
        <v>796064</v>
      </c>
      <c r="I35" s="10">
        <f t="shared" si="2"/>
        <v>1.6058620815625724</v>
      </c>
      <c r="J35" s="11">
        <f t="shared" si="1"/>
        <v>-286982.98</v>
      </c>
      <c r="K35" s="10">
        <f t="shared" si="3"/>
        <v>0.88027325083468055</v>
      </c>
      <c r="L35" s="9">
        <v>1484848.48</v>
      </c>
      <c r="M35" s="9">
        <v>0</v>
      </c>
    </row>
    <row r="36" spans="1:13" ht="15" customHeight="1" x14ac:dyDescent="0.25">
      <c r="A36" s="7" t="s">
        <v>56</v>
      </c>
      <c r="B36" s="8" t="s">
        <v>19</v>
      </c>
      <c r="C36" s="8" t="s">
        <v>1</v>
      </c>
      <c r="D36" s="9">
        <v>374480</v>
      </c>
      <c r="E36" s="9">
        <v>712540</v>
      </c>
      <c r="F36" s="9">
        <v>675040</v>
      </c>
      <c r="G36" s="9">
        <v>421900</v>
      </c>
      <c r="H36" s="9">
        <f t="shared" si="0"/>
        <v>47420</v>
      </c>
      <c r="I36" s="10">
        <f t="shared" si="2"/>
        <v>1.1266289254432813</v>
      </c>
      <c r="J36" s="11">
        <f t="shared" si="1"/>
        <v>-253140</v>
      </c>
      <c r="K36" s="10">
        <f t="shared" si="3"/>
        <v>0.625</v>
      </c>
      <c r="L36" s="9">
        <v>421900</v>
      </c>
      <c r="M36" s="9">
        <v>421900</v>
      </c>
    </row>
    <row r="37" spans="1:13" ht="32.25" customHeight="1" x14ac:dyDescent="0.25">
      <c r="A37" s="7" t="s">
        <v>55</v>
      </c>
      <c r="B37" s="8" t="s">
        <v>19</v>
      </c>
      <c r="C37" s="8" t="s">
        <v>19</v>
      </c>
      <c r="D37" s="9">
        <v>55133499.560000002</v>
      </c>
      <c r="E37" s="9">
        <v>49968695.960000001</v>
      </c>
      <c r="F37" s="9">
        <v>58322392.630000003</v>
      </c>
      <c r="G37" s="9">
        <v>0</v>
      </c>
      <c r="H37" s="9">
        <f t="shared" ref="H37:H65" si="4">G37-D37</f>
        <v>-55133499.560000002</v>
      </c>
      <c r="I37" s="10">
        <f t="shared" si="2"/>
        <v>0</v>
      </c>
      <c r="J37" s="11">
        <f t="shared" ref="J37:J65" si="5">G37-F37</f>
        <v>-58322392.630000003</v>
      </c>
      <c r="K37" s="10">
        <f t="shared" si="3"/>
        <v>0</v>
      </c>
      <c r="L37" s="9">
        <v>0</v>
      </c>
      <c r="M37" s="9">
        <v>0</v>
      </c>
    </row>
    <row r="38" spans="1:13" ht="18" customHeight="1" x14ac:dyDescent="0.25">
      <c r="A38" s="23" t="s">
        <v>103</v>
      </c>
      <c r="B38" s="3" t="s">
        <v>26</v>
      </c>
      <c r="C38" s="3"/>
      <c r="D38" s="4">
        <f>D39</f>
        <v>57010.8</v>
      </c>
      <c r="E38" s="4">
        <f t="shared" ref="E38:H38" si="6">E39</f>
        <v>65600</v>
      </c>
      <c r="F38" s="4">
        <f t="shared" si="6"/>
        <v>153324.12</v>
      </c>
      <c r="G38" s="4">
        <f t="shared" si="6"/>
        <v>38000</v>
      </c>
      <c r="H38" s="4">
        <f t="shared" si="6"/>
        <v>-19010.800000000003</v>
      </c>
      <c r="I38" s="4">
        <f t="shared" ref="I38" si="7">I39</f>
        <v>0.66654037480617701</v>
      </c>
      <c r="J38" s="4">
        <f t="shared" ref="J38" si="8">J39</f>
        <v>-115324.12</v>
      </c>
      <c r="K38" s="4">
        <f t="shared" ref="K38" si="9">K39</f>
        <v>0.24784097896664922</v>
      </c>
      <c r="L38" s="4">
        <f t="shared" ref="L38" si="10">L39</f>
        <v>38000</v>
      </c>
      <c r="M38" s="4">
        <f t="shared" ref="M38" si="11">M39</f>
        <v>38000</v>
      </c>
    </row>
    <row r="39" spans="1:13" ht="32.25" customHeight="1" x14ac:dyDescent="0.25">
      <c r="A39" s="7" t="s">
        <v>104</v>
      </c>
      <c r="B39" s="8" t="s">
        <v>26</v>
      </c>
      <c r="C39" s="8" t="s">
        <v>19</v>
      </c>
      <c r="D39" s="9">
        <v>57010.8</v>
      </c>
      <c r="E39" s="9">
        <v>65600</v>
      </c>
      <c r="F39" s="9">
        <v>153324.12</v>
      </c>
      <c r="G39" s="9">
        <v>38000</v>
      </c>
      <c r="H39" s="9">
        <f t="shared" si="4"/>
        <v>-19010.800000000003</v>
      </c>
      <c r="I39" s="10">
        <f t="shared" si="2"/>
        <v>0.66654037480617701</v>
      </c>
      <c r="J39" s="11">
        <f t="shared" si="5"/>
        <v>-115324.12</v>
      </c>
      <c r="K39" s="10">
        <f t="shared" si="3"/>
        <v>0.24784097896664922</v>
      </c>
      <c r="L39" s="9">
        <v>38000</v>
      </c>
      <c r="M39" s="9">
        <v>38000</v>
      </c>
    </row>
    <row r="40" spans="1:13" ht="15" customHeight="1" x14ac:dyDescent="0.25">
      <c r="A40" s="2" t="s">
        <v>54</v>
      </c>
      <c r="B40" s="3" t="s">
        <v>46</v>
      </c>
      <c r="C40" s="3" t="s">
        <v>8</v>
      </c>
      <c r="D40" s="4">
        <f>SUM(D41:D47)</f>
        <v>317446032.24999994</v>
      </c>
      <c r="E40" s="4">
        <f>SUM(E41:E47)</f>
        <v>323207608.29999995</v>
      </c>
      <c r="F40" s="4">
        <f>SUM(F41:F47)</f>
        <v>395596609.67999995</v>
      </c>
      <c r="G40" s="4">
        <f>SUM(G41:G47)</f>
        <v>362025727.62</v>
      </c>
      <c r="H40" s="4">
        <f t="shared" si="4"/>
        <v>44579695.370000064</v>
      </c>
      <c r="I40" s="5">
        <f t="shared" si="2"/>
        <v>1.140432359648748</v>
      </c>
      <c r="J40" s="6">
        <f t="shared" si="5"/>
        <v>-33570882.059999943</v>
      </c>
      <c r="K40" s="5">
        <f t="shared" si="3"/>
        <v>0.91513860018376902</v>
      </c>
      <c r="L40" s="4">
        <f>SUM(L41:L47)</f>
        <v>348544307.05000001</v>
      </c>
      <c r="M40" s="4">
        <f>SUM(M41:M47)</f>
        <v>353944925.05000001</v>
      </c>
    </row>
    <row r="41" spans="1:13" ht="15" customHeight="1" x14ac:dyDescent="0.25">
      <c r="A41" s="7" t="s">
        <v>53</v>
      </c>
      <c r="B41" s="8" t="s">
        <v>46</v>
      </c>
      <c r="C41" s="8" t="s">
        <v>6</v>
      </c>
      <c r="D41" s="9">
        <v>50967835.549999997</v>
      </c>
      <c r="E41" s="9">
        <v>46626689</v>
      </c>
      <c r="F41" s="9">
        <v>58655827.269999996</v>
      </c>
      <c r="G41" s="9">
        <v>55064274</v>
      </c>
      <c r="H41" s="9">
        <f t="shared" si="4"/>
        <v>4096438.450000003</v>
      </c>
      <c r="I41" s="10">
        <f t="shared" si="2"/>
        <v>1.0803730118376589</v>
      </c>
      <c r="J41" s="11">
        <f t="shared" si="5"/>
        <v>-3591553.2699999958</v>
      </c>
      <c r="K41" s="10">
        <f t="shared" si="3"/>
        <v>0.93876902880479995</v>
      </c>
      <c r="L41" s="9">
        <v>54823177.210000001</v>
      </c>
      <c r="M41" s="9">
        <v>54642174</v>
      </c>
    </row>
    <row r="42" spans="1:13" ht="15" customHeight="1" x14ac:dyDescent="0.25">
      <c r="A42" s="7" t="s">
        <v>52</v>
      </c>
      <c r="B42" s="8" t="s">
        <v>46</v>
      </c>
      <c r="C42" s="8" t="s">
        <v>4</v>
      </c>
      <c r="D42" s="9">
        <v>230618158.98999998</v>
      </c>
      <c r="E42" s="9">
        <v>236603895.17999998</v>
      </c>
      <c r="F42" s="9">
        <v>293640447.83999997</v>
      </c>
      <c r="G42" s="9">
        <v>257302153.62</v>
      </c>
      <c r="H42" s="9">
        <f t="shared" si="4"/>
        <v>26683994.630000025</v>
      </c>
      <c r="I42" s="10">
        <f t="shared" si="2"/>
        <v>1.1157063899341817</v>
      </c>
      <c r="J42" s="11">
        <f t="shared" si="5"/>
        <v>-36338294.219999969</v>
      </c>
      <c r="K42" s="10">
        <f t="shared" si="3"/>
        <v>0.87624901648494924</v>
      </c>
      <c r="L42" s="9">
        <v>246720629.84</v>
      </c>
      <c r="M42" s="9">
        <v>252498951.05000001</v>
      </c>
    </row>
    <row r="43" spans="1:13" ht="12.75" customHeight="1" x14ac:dyDescent="0.25">
      <c r="A43" s="7" t="s">
        <v>51</v>
      </c>
      <c r="B43" s="8" t="s">
        <v>46</v>
      </c>
      <c r="C43" s="8" t="s">
        <v>1</v>
      </c>
      <c r="D43" s="9">
        <v>1987300</v>
      </c>
      <c r="E43" s="9">
        <v>2485100</v>
      </c>
      <c r="F43" s="9">
        <v>2683000</v>
      </c>
      <c r="G43" s="9">
        <v>3306600</v>
      </c>
      <c r="H43" s="9">
        <f t="shared" si="4"/>
        <v>1319300</v>
      </c>
      <c r="I43" s="10">
        <f t="shared" si="2"/>
        <v>1.6638655462184875</v>
      </c>
      <c r="J43" s="11">
        <f t="shared" si="5"/>
        <v>623600</v>
      </c>
      <c r="K43" s="10">
        <f t="shared" si="3"/>
        <v>1.2324263883712263</v>
      </c>
      <c r="L43" s="9">
        <v>3306600</v>
      </c>
      <c r="M43" s="9">
        <v>3306600</v>
      </c>
    </row>
    <row r="44" spans="1:13" ht="32.25" hidden="1" customHeight="1" x14ac:dyDescent="0.25">
      <c r="A44" s="7" t="s">
        <v>50</v>
      </c>
      <c r="B44" s="8" t="s">
        <v>46</v>
      </c>
      <c r="C44" s="8" t="s">
        <v>13</v>
      </c>
      <c r="D44" s="9"/>
      <c r="E44" s="9"/>
      <c r="F44" s="9"/>
      <c r="G44" s="9"/>
      <c r="H44" s="9">
        <f t="shared" si="4"/>
        <v>0</v>
      </c>
      <c r="I44" s="10" t="str">
        <f t="shared" si="2"/>
        <v>-</v>
      </c>
      <c r="J44" s="11">
        <f t="shared" si="5"/>
        <v>0</v>
      </c>
      <c r="K44" s="10" t="str">
        <f t="shared" si="3"/>
        <v>-</v>
      </c>
      <c r="L44" s="9"/>
      <c r="M44" s="9"/>
    </row>
    <row r="45" spans="1:13" ht="48.75" hidden="1" customHeight="1" x14ac:dyDescent="0.25">
      <c r="A45" s="7" t="s">
        <v>49</v>
      </c>
      <c r="B45" s="8" t="s">
        <v>46</v>
      </c>
      <c r="C45" s="8" t="s">
        <v>19</v>
      </c>
      <c r="D45" s="9"/>
      <c r="E45" s="9"/>
      <c r="F45" s="9"/>
      <c r="G45" s="9"/>
      <c r="H45" s="9">
        <f t="shared" si="4"/>
        <v>0</v>
      </c>
      <c r="I45" s="10" t="str">
        <f t="shared" si="2"/>
        <v>-</v>
      </c>
      <c r="J45" s="11">
        <f t="shared" si="5"/>
        <v>0</v>
      </c>
      <c r="K45" s="10" t="str">
        <f t="shared" si="3"/>
        <v>-</v>
      </c>
      <c r="L45" s="9"/>
      <c r="M45" s="9"/>
    </row>
    <row r="46" spans="1:13" ht="15" customHeight="1" x14ac:dyDescent="0.25">
      <c r="A46" s="7" t="s">
        <v>48</v>
      </c>
      <c r="B46" s="8" t="s">
        <v>46</v>
      </c>
      <c r="C46" s="8" t="s">
        <v>46</v>
      </c>
      <c r="D46" s="9">
        <v>25000</v>
      </c>
      <c r="E46" s="9">
        <v>35000</v>
      </c>
      <c r="F46" s="9">
        <v>35000</v>
      </c>
      <c r="G46" s="9">
        <v>35000</v>
      </c>
      <c r="H46" s="9">
        <f t="shared" si="4"/>
        <v>10000</v>
      </c>
      <c r="I46" s="10">
        <f t="shared" si="2"/>
        <v>1.4</v>
      </c>
      <c r="J46" s="11">
        <f t="shared" si="5"/>
        <v>0</v>
      </c>
      <c r="K46" s="10">
        <f t="shared" si="3"/>
        <v>1</v>
      </c>
      <c r="L46" s="9">
        <v>35000</v>
      </c>
      <c r="M46" s="9">
        <v>35000</v>
      </c>
    </row>
    <row r="47" spans="1:13" ht="32.25" customHeight="1" x14ac:dyDescent="0.25">
      <c r="A47" s="7" t="s">
        <v>47</v>
      </c>
      <c r="B47" s="8" t="s">
        <v>46</v>
      </c>
      <c r="C47" s="8" t="s">
        <v>34</v>
      </c>
      <c r="D47" s="9">
        <v>33847737.710000001</v>
      </c>
      <c r="E47" s="9">
        <v>37456924.119999997</v>
      </c>
      <c r="F47" s="9">
        <v>40582334.57</v>
      </c>
      <c r="G47" s="9">
        <v>46317700</v>
      </c>
      <c r="H47" s="9">
        <f t="shared" si="4"/>
        <v>12469962.289999999</v>
      </c>
      <c r="I47" s="10">
        <f t="shared" si="2"/>
        <v>1.3684134637546503</v>
      </c>
      <c r="J47" s="11">
        <f t="shared" si="5"/>
        <v>5735365.4299999997</v>
      </c>
      <c r="K47" s="10">
        <f t="shared" si="3"/>
        <v>1.1413266508881379</v>
      </c>
      <c r="L47" s="9">
        <v>43658900</v>
      </c>
      <c r="M47" s="9">
        <v>43462200</v>
      </c>
    </row>
    <row r="48" spans="1:13" ht="15" customHeight="1" x14ac:dyDescent="0.25">
      <c r="A48" s="2" t="s">
        <v>45</v>
      </c>
      <c r="B48" s="3" t="s">
        <v>42</v>
      </c>
      <c r="C48" s="3" t="s">
        <v>8</v>
      </c>
      <c r="D48" s="4">
        <f>SUM(D49:D50)</f>
        <v>26259143.43</v>
      </c>
      <c r="E48" s="4">
        <f>SUM(E49:E50)</f>
        <v>34770563.450000003</v>
      </c>
      <c r="F48" s="4">
        <f>SUM(F49:F50)</f>
        <v>37478548.350000001</v>
      </c>
      <c r="G48" s="4">
        <f>SUM(G49:G50)</f>
        <v>36172496.469999999</v>
      </c>
      <c r="H48" s="4">
        <f t="shared" si="4"/>
        <v>9913353.0399999991</v>
      </c>
      <c r="I48" s="5">
        <f t="shared" si="2"/>
        <v>1.3775200461670201</v>
      </c>
      <c r="J48" s="6">
        <f t="shared" si="5"/>
        <v>-1306051.8800000027</v>
      </c>
      <c r="K48" s="5">
        <f t="shared" si="3"/>
        <v>0.96515201528609895</v>
      </c>
      <c r="L48" s="4">
        <f>SUM(L49:L50)</f>
        <v>35481296.469999999</v>
      </c>
      <c r="M48" s="4">
        <f>SUM(M49:M50)</f>
        <v>35251964.950000003</v>
      </c>
    </row>
    <row r="49" spans="1:13" ht="13.5" customHeight="1" x14ac:dyDescent="0.25">
      <c r="A49" s="7" t="s">
        <v>44</v>
      </c>
      <c r="B49" s="8" t="s">
        <v>42</v>
      </c>
      <c r="C49" s="8" t="s">
        <v>6</v>
      </c>
      <c r="D49" s="9">
        <v>22947276.829999998</v>
      </c>
      <c r="E49" s="9">
        <v>31180463.449999999</v>
      </c>
      <c r="F49" s="9">
        <v>33133788.449999999</v>
      </c>
      <c r="G49" s="9">
        <v>31286396.469999999</v>
      </c>
      <c r="H49" s="9">
        <f t="shared" si="4"/>
        <v>8339119.6400000006</v>
      </c>
      <c r="I49" s="10">
        <f t="shared" si="2"/>
        <v>1.36340345313209</v>
      </c>
      <c r="J49" s="11">
        <f t="shared" si="5"/>
        <v>-1847391.9800000004</v>
      </c>
      <c r="K49" s="10">
        <f t="shared" si="3"/>
        <v>0.94424446867016798</v>
      </c>
      <c r="L49" s="9">
        <v>30595196.469999999</v>
      </c>
      <c r="M49" s="9">
        <v>30365864.949999999</v>
      </c>
    </row>
    <row r="50" spans="1:13" ht="32.25" customHeight="1" x14ac:dyDescent="0.25">
      <c r="A50" s="7" t="s">
        <v>43</v>
      </c>
      <c r="B50" s="8" t="s">
        <v>42</v>
      </c>
      <c r="C50" s="8" t="s">
        <v>13</v>
      </c>
      <c r="D50" s="9">
        <v>3311866.6</v>
      </c>
      <c r="E50" s="9">
        <v>3590100</v>
      </c>
      <c r="F50" s="9">
        <v>4344759.9000000004</v>
      </c>
      <c r="G50" s="9">
        <v>4886100</v>
      </c>
      <c r="H50" s="9">
        <f t="shared" si="4"/>
        <v>1574233.4</v>
      </c>
      <c r="I50" s="10">
        <f t="shared" si="2"/>
        <v>1.475331162191134</v>
      </c>
      <c r="J50" s="11">
        <f t="shared" si="5"/>
        <v>541340.09999999963</v>
      </c>
      <c r="K50" s="10">
        <f t="shared" si="3"/>
        <v>1.1245960910291037</v>
      </c>
      <c r="L50" s="9">
        <v>4886100</v>
      </c>
      <c r="M50" s="9">
        <v>4886100</v>
      </c>
    </row>
    <row r="51" spans="1:13" ht="1.5" hidden="1" customHeight="1" x14ac:dyDescent="0.25">
      <c r="A51" s="2" t="s">
        <v>41</v>
      </c>
      <c r="B51" s="3" t="s">
        <v>34</v>
      </c>
      <c r="C51" s="3" t="s">
        <v>8</v>
      </c>
      <c r="D51" s="4">
        <f>SUM(D52:D57)</f>
        <v>0</v>
      </c>
      <c r="E51" s="4">
        <f>SUM(E52:E57)</f>
        <v>0</v>
      </c>
      <c r="F51" s="4">
        <f>SUM(F52:F57)</f>
        <v>0</v>
      </c>
      <c r="G51" s="4">
        <f>SUM(G52:G57)</f>
        <v>0</v>
      </c>
      <c r="H51" s="4">
        <f t="shared" si="4"/>
        <v>0</v>
      </c>
      <c r="I51" s="5" t="str">
        <f t="shared" si="2"/>
        <v>-</v>
      </c>
      <c r="J51" s="6">
        <f t="shared" si="5"/>
        <v>0</v>
      </c>
      <c r="K51" s="5" t="str">
        <f t="shared" si="3"/>
        <v>-</v>
      </c>
      <c r="L51" s="4">
        <f>SUM(L52:L57)</f>
        <v>0</v>
      </c>
      <c r="M51" s="4">
        <f>SUM(M52:M57)</f>
        <v>0</v>
      </c>
    </row>
    <row r="52" spans="1:13" ht="15" hidden="1" customHeight="1" x14ac:dyDescent="0.25">
      <c r="A52" s="7" t="s">
        <v>40</v>
      </c>
      <c r="B52" s="8" t="s">
        <v>34</v>
      </c>
      <c r="C52" s="8" t="s">
        <v>6</v>
      </c>
      <c r="D52" s="9"/>
      <c r="E52" s="9"/>
      <c r="F52" s="9"/>
      <c r="G52" s="9"/>
      <c r="H52" s="9">
        <f t="shared" si="4"/>
        <v>0</v>
      </c>
      <c r="I52" s="10" t="str">
        <f t="shared" si="2"/>
        <v>-</v>
      </c>
      <c r="J52" s="11">
        <f t="shared" si="5"/>
        <v>0</v>
      </c>
      <c r="K52" s="10" t="str">
        <f t="shared" si="3"/>
        <v>-</v>
      </c>
      <c r="L52" s="9"/>
      <c r="M52" s="9"/>
    </row>
    <row r="53" spans="1:13" ht="15" hidden="1" customHeight="1" x14ac:dyDescent="0.25">
      <c r="A53" s="7" t="s">
        <v>39</v>
      </c>
      <c r="B53" s="8" t="s">
        <v>34</v>
      </c>
      <c r="C53" s="8" t="s">
        <v>4</v>
      </c>
      <c r="D53" s="9"/>
      <c r="E53" s="9"/>
      <c r="F53" s="9"/>
      <c r="G53" s="9"/>
      <c r="H53" s="9">
        <f t="shared" si="4"/>
        <v>0</v>
      </c>
      <c r="I53" s="10" t="str">
        <f t="shared" si="2"/>
        <v>-</v>
      </c>
      <c r="J53" s="11">
        <f t="shared" si="5"/>
        <v>0</v>
      </c>
      <c r="K53" s="10" t="str">
        <f t="shared" si="3"/>
        <v>-</v>
      </c>
      <c r="L53" s="9"/>
      <c r="M53" s="9"/>
    </row>
    <row r="54" spans="1:13" ht="15" hidden="1" customHeight="1" x14ac:dyDescent="0.25">
      <c r="A54" s="7" t="s">
        <v>38</v>
      </c>
      <c r="B54" s="8" t="s">
        <v>34</v>
      </c>
      <c r="C54" s="8" t="s">
        <v>13</v>
      </c>
      <c r="D54" s="9"/>
      <c r="E54" s="9"/>
      <c r="F54" s="9"/>
      <c r="G54" s="9"/>
      <c r="H54" s="9">
        <f t="shared" si="4"/>
        <v>0</v>
      </c>
      <c r="I54" s="10" t="str">
        <f t="shared" si="2"/>
        <v>-</v>
      </c>
      <c r="J54" s="11">
        <f t="shared" si="5"/>
        <v>0</v>
      </c>
      <c r="K54" s="10" t="str">
        <f t="shared" si="3"/>
        <v>-</v>
      </c>
      <c r="L54" s="9"/>
      <c r="M54" s="9"/>
    </row>
    <row r="55" spans="1:13" ht="15" hidden="1" customHeight="1" x14ac:dyDescent="0.25">
      <c r="A55" s="7" t="s">
        <v>37</v>
      </c>
      <c r="B55" s="8" t="s">
        <v>34</v>
      </c>
      <c r="C55" s="8" t="s">
        <v>19</v>
      </c>
      <c r="D55" s="9"/>
      <c r="E55" s="9"/>
      <c r="F55" s="9"/>
      <c r="G55" s="9"/>
      <c r="H55" s="9">
        <f t="shared" si="4"/>
        <v>0</v>
      </c>
      <c r="I55" s="10" t="str">
        <f t="shared" si="2"/>
        <v>-</v>
      </c>
      <c r="J55" s="11">
        <f t="shared" si="5"/>
        <v>0</v>
      </c>
      <c r="K55" s="10" t="str">
        <f t="shared" si="3"/>
        <v>-</v>
      </c>
      <c r="L55" s="9"/>
      <c r="M55" s="9"/>
    </row>
    <row r="56" spans="1:13" ht="48.75" hidden="1" customHeight="1" x14ac:dyDescent="0.25">
      <c r="A56" s="7" t="s">
        <v>36</v>
      </c>
      <c r="B56" s="8" t="s">
        <v>34</v>
      </c>
      <c r="C56" s="8" t="s">
        <v>26</v>
      </c>
      <c r="D56" s="9"/>
      <c r="E56" s="9"/>
      <c r="F56" s="9"/>
      <c r="G56" s="9"/>
      <c r="H56" s="9">
        <f t="shared" si="4"/>
        <v>0</v>
      </c>
      <c r="I56" s="10" t="str">
        <f t="shared" si="2"/>
        <v>-</v>
      </c>
      <c r="J56" s="11">
        <f t="shared" si="5"/>
        <v>0</v>
      </c>
      <c r="K56" s="10" t="str">
        <f t="shared" si="3"/>
        <v>-</v>
      </c>
      <c r="L56" s="9"/>
      <c r="M56" s="9"/>
    </row>
    <row r="57" spans="1:13" ht="32.25" hidden="1" customHeight="1" x14ac:dyDescent="0.25">
      <c r="A57" s="7" t="s">
        <v>35</v>
      </c>
      <c r="B57" s="8" t="s">
        <v>34</v>
      </c>
      <c r="C57" s="8" t="s">
        <v>34</v>
      </c>
      <c r="D57" s="9"/>
      <c r="E57" s="9"/>
      <c r="F57" s="9"/>
      <c r="G57" s="9"/>
      <c r="H57" s="9">
        <f t="shared" si="4"/>
        <v>0</v>
      </c>
      <c r="I57" s="10" t="str">
        <f t="shared" si="2"/>
        <v>-</v>
      </c>
      <c r="J57" s="11">
        <f t="shared" si="5"/>
        <v>0</v>
      </c>
      <c r="K57" s="10" t="str">
        <f t="shared" si="3"/>
        <v>-</v>
      </c>
      <c r="L57" s="9"/>
      <c r="M57" s="9"/>
    </row>
    <row r="58" spans="1:13" ht="15" customHeight="1" x14ac:dyDescent="0.25">
      <c r="A58" s="2" t="s">
        <v>33</v>
      </c>
      <c r="B58" s="3" t="s">
        <v>27</v>
      </c>
      <c r="C58" s="3" t="s">
        <v>8</v>
      </c>
      <c r="D58" s="4">
        <f>SUM(D59:D63)</f>
        <v>32604794.510000002</v>
      </c>
      <c r="E58" s="4">
        <f>SUM(E59:E63)</f>
        <v>47581094</v>
      </c>
      <c r="F58" s="4">
        <f>SUM(F59:F63)</f>
        <v>56319059</v>
      </c>
      <c r="G58" s="4">
        <f>SUM(G59:G63)</f>
        <v>47514721.789999999</v>
      </c>
      <c r="H58" s="4">
        <f t="shared" si="4"/>
        <v>14909927.279999997</v>
      </c>
      <c r="I58" s="5">
        <f t="shared" si="2"/>
        <v>1.457292478117814</v>
      </c>
      <c r="J58" s="6">
        <f t="shared" si="5"/>
        <v>-8804337.2100000009</v>
      </c>
      <c r="K58" s="5">
        <f t="shared" si="3"/>
        <v>0.84367037790883548</v>
      </c>
      <c r="L58" s="4">
        <f>SUM(L59:L63)</f>
        <v>50535742.789999999</v>
      </c>
      <c r="M58" s="4">
        <f>SUM(M59:M63)</f>
        <v>51006142.789999999</v>
      </c>
    </row>
    <row r="59" spans="1:13" ht="13.5" customHeight="1" x14ac:dyDescent="0.25">
      <c r="A59" s="7" t="s">
        <v>32</v>
      </c>
      <c r="B59" s="8" t="s">
        <v>27</v>
      </c>
      <c r="C59" s="8" t="s">
        <v>6</v>
      </c>
      <c r="D59" s="9">
        <v>2973724.53</v>
      </c>
      <c r="E59" s="9">
        <v>3139100</v>
      </c>
      <c r="F59" s="9">
        <v>3248300</v>
      </c>
      <c r="G59" s="9">
        <v>3759000</v>
      </c>
      <c r="H59" s="9">
        <f t="shared" si="4"/>
        <v>785275.4700000002</v>
      </c>
      <c r="I59" s="10">
        <f t="shared" si="2"/>
        <v>1.2640713563337356</v>
      </c>
      <c r="J59" s="11">
        <f t="shared" si="5"/>
        <v>510700</v>
      </c>
      <c r="K59" s="10">
        <f t="shared" si="3"/>
        <v>1.1572207000584922</v>
      </c>
      <c r="L59" s="9">
        <v>3759000</v>
      </c>
      <c r="M59" s="9">
        <v>3759000</v>
      </c>
    </row>
    <row r="60" spans="1:13" ht="15" hidden="1" customHeight="1" x14ac:dyDescent="0.25">
      <c r="A60" s="7" t="s">
        <v>31</v>
      </c>
      <c r="B60" s="8" t="s">
        <v>27</v>
      </c>
      <c r="C60" s="8" t="s">
        <v>4</v>
      </c>
      <c r="D60" s="9"/>
      <c r="E60" s="9"/>
      <c r="F60" s="9"/>
      <c r="G60" s="9"/>
      <c r="H60" s="9">
        <f t="shared" si="4"/>
        <v>0</v>
      </c>
      <c r="I60" s="10" t="str">
        <f t="shared" si="2"/>
        <v>-</v>
      </c>
      <c r="J60" s="11">
        <f t="shared" si="5"/>
        <v>0</v>
      </c>
      <c r="K60" s="10" t="str">
        <f t="shared" si="3"/>
        <v>-</v>
      </c>
      <c r="L60" s="9"/>
      <c r="M60" s="9"/>
    </row>
    <row r="61" spans="1:13" ht="15" customHeight="1" x14ac:dyDescent="0.25">
      <c r="A61" s="7" t="s">
        <v>30</v>
      </c>
      <c r="B61" s="8" t="s">
        <v>27</v>
      </c>
      <c r="C61" s="8" t="s">
        <v>1</v>
      </c>
      <c r="D61" s="9">
        <v>71464.81</v>
      </c>
      <c r="E61" s="9">
        <v>0</v>
      </c>
      <c r="F61" s="9">
        <v>0</v>
      </c>
      <c r="G61" s="9">
        <v>0</v>
      </c>
      <c r="H61" s="9">
        <f t="shared" si="4"/>
        <v>-71464.81</v>
      </c>
      <c r="I61" s="10">
        <f t="shared" si="2"/>
        <v>0</v>
      </c>
      <c r="J61" s="11">
        <f t="shared" si="5"/>
        <v>0</v>
      </c>
      <c r="K61" s="10" t="str">
        <f t="shared" si="3"/>
        <v>-</v>
      </c>
      <c r="L61" s="9">
        <v>0</v>
      </c>
      <c r="M61" s="9">
        <v>0</v>
      </c>
    </row>
    <row r="62" spans="1:13" ht="15" customHeight="1" x14ac:dyDescent="0.25">
      <c r="A62" s="7" t="s">
        <v>29</v>
      </c>
      <c r="B62" s="8" t="s">
        <v>27</v>
      </c>
      <c r="C62" s="8" t="s">
        <v>13</v>
      </c>
      <c r="D62" s="9">
        <v>29524605.170000002</v>
      </c>
      <c r="E62" s="9">
        <v>44398994</v>
      </c>
      <c r="F62" s="9">
        <v>53027759</v>
      </c>
      <c r="G62" s="9">
        <v>43712721.789999999</v>
      </c>
      <c r="H62" s="9">
        <f t="shared" si="4"/>
        <v>14188116.619999997</v>
      </c>
      <c r="I62" s="10">
        <f t="shared" si="2"/>
        <v>1.4805522898039147</v>
      </c>
      <c r="J62" s="11">
        <f t="shared" si="5"/>
        <v>-9315037.2100000009</v>
      </c>
      <c r="K62" s="10">
        <f t="shared" si="3"/>
        <v>0.82433658548534927</v>
      </c>
      <c r="L62" s="22">
        <v>46733742.789999999</v>
      </c>
      <c r="M62" s="22">
        <v>47204142.789999999</v>
      </c>
    </row>
    <row r="63" spans="1:13" ht="32.25" customHeight="1" x14ac:dyDescent="0.25">
      <c r="A63" s="7" t="s">
        <v>28</v>
      </c>
      <c r="B63" s="8" t="s">
        <v>27</v>
      </c>
      <c r="C63" s="8" t="s">
        <v>26</v>
      </c>
      <c r="D63" s="9">
        <v>35000</v>
      </c>
      <c r="E63" s="9">
        <v>43000</v>
      </c>
      <c r="F63" s="9">
        <v>43000</v>
      </c>
      <c r="G63" s="9">
        <v>43000</v>
      </c>
      <c r="H63" s="9">
        <f t="shared" si="4"/>
        <v>8000</v>
      </c>
      <c r="I63" s="10">
        <f t="shared" si="2"/>
        <v>1.2285714285714286</v>
      </c>
      <c r="J63" s="11">
        <f t="shared" si="5"/>
        <v>0</v>
      </c>
      <c r="K63" s="10">
        <f t="shared" si="3"/>
        <v>1</v>
      </c>
      <c r="L63" s="9">
        <v>43000</v>
      </c>
      <c r="M63" s="9">
        <v>43000</v>
      </c>
    </row>
    <row r="64" spans="1:13" ht="15" customHeight="1" x14ac:dyDescent="0.25">
      <c r="A64" s="2" t="s">
        <v>25</v>
      </c>
      <c r="B64" s="3" t="s">
        <v>20</v>
      </c>
      <c r="C64" s="3" t="s">
        <v>8</v>
      </c>
      <c r="D64" s="4">
        <f>SUM(D65:D68)</f>
        <v>131500</v>
      </c>
      <c r="E64" s="4">
        <f>SUM(E65:E68)</f>
        <v>280000</v>
      </c>
      <c r="F64" s="4">
        <f>SUM(F65:F68)</f>
        <v>280000</v>
      </c>
      <c r="G64" s="4">
        <f>SUM(G65:G68)</f>
        <v>280000</v>
      </c>
      <c r="H64" s="4">
        <f t="shared" si="4"/>
        <v>148500</v>
      </c>
      <c r="I64" s="5">
        <f t="shared" si="2"/>
        <v>2.1292775665399239</v>
      </c>
      <c r="J64" s="6">
        <f t="shared" si="5"/>
        <v>0</v>
      </c>
      <c r="K64" s="5">
        <f t="shared" si="3"/>
        <v>1</v>
      </c>
      <c r="L64" s="4">
        <f>SUM(L65:L68)</f>
        <v>0</v>
      </c>
      <c r="M64" s="4">
        <f>SUM(M65:M68)</f>
        <v>0</v>
      </c>
    </row>
    <row r="65" spans="1:13" ht="15" customHeight="1" x14ac:dyDescent="0.25">
      <c r="A65" s="7" t="s">
        <v>24</v>
      </c>
      <c r="B65" s="8" t="s">
        <v>20</v>
      </c>
      <c r="C65" s="8" t="s">
        <v>6</v>
      </c>
      <c r="D65" s="9">
        <v>17600</v>
      </c>
      <c r="E65" s="9">
        <v>30000</v>
      </c>
      <c r="F65" s="9">
        <v>30000</v>
      </c>
      <c r="G65" s="9">
        <v>30000</v>
      </c>
      <c r="H65" s="9">
        <f t="shared" si="4"/>
        <v>12400</v>
      </c>
      <c r="I65" s="10">
        <f t="shared" si="2"/>
        <v>1.7045454545454546</v>
      </c>
      <c r="J65" s="11">
        <f t="shared" si="5"/>
        <v>0</v>
      </c>
      <c r="K65" s="10">
        <f t="shared" si="3"/>
        <v>1</v>
      </c>
      <c r="L65" s="9">
        <v>0</v>
      </c>
      <c r="M65" s="9">
        <v>0</v>
      </c>
    </row>
    <row r="66" spans="1:13" ht="18.75" customHeight="1" x14ac:dyDescent="0.25">
      <c r="A66" s="7" t="s">
        <v>23</v>
      </c>
      <c r="B66" s="8" t="s">
        <v>20</v>
      </c>
      <c r="C66" s="8" t="s">
        <v>4</v>
      </c>
      <c r="D66" s="9">
        <v>113900</v>
      </c>
      <c r="E66" s="9">
        <v>250000</v>
      </c>
      <c r="F66" s="9">
        <v>250000</v>
      </c>
      <c r="G66" s="9">
        <v>250000</v>
      </c>
      <c r="H66" s="9">
        <f t="shared" ref="H66:H78" si="12">G66-D66</f>
        <v>136100</v>
      </c>
      <c r="I66" s="10">
        <f t="shared" si="2"/>
        <v>2.1949078138718172</v>
      </c>
      <c r="J66" s="11">
        <f t="shared" ref="J66:J79" si="13">G66-F66</f>
        <v>0</v>
      </c>
      <c r="K66" s="10">
        <f t="shared" si="3"/>
        <v>1</v>
      </c>
      <c r="L66" s="9">
        <v>0</v>
      </c>
      <c r="M66" s="9">
        <v>0</v>
      </c>
    </row>
    <row r="67" spans="1:13" ht="15" hidden="1" customHeight="1" x14ac:dyDescent="0.25">
      <c r="A67" s="7" t="s">
        <v>22</v>
      </c>
      <c r="B67" s="8" t="s">
        <v>20</v>
      </c>
      <c r="C67" s="8" t="s">
        <v>1</v>
      </c>
      <c r="D67" s="9"/>
      <c r="E67" s="9"/>
      <c r="F67" s="9"/>
      <c r="G67" s="9"/>
      <c r="H67" s="9">
        <f t="shared" si="12"/>
        <v>0</v>
      </c>
      <c r="I67" s="10" t="str">
        <f t="shared" ref="I67:I79" si="14">IFERROR(G67/D67,"-")</f>
        <v>-</v>
      </c>
      <c r="J67" s="11">
        <f t="shared" si="13"/>
        <v>0</v>
      </c>
      <c r="K67" s="10" t="str">
        <f t="shared" ref="K67:K79" si="15">IFERROR(G67/F67,"-")</f>
        <v>-</v>
      </c>
      <c r="L67" s="9"/>
      <c r="M67" s="9"/>
    </row>
    <row r="68" spans="1:13" ht="32.25" hidden="1" customHeight="1" x14ac:dyDescent="0.25">
      <c r="A68" s="7" t="s">
        <v>21</v>
      </c>
      <c r="B68" s="8" t="s">
        <v>20</v>
      </c>
      <c r="C68" s="8" t="s">
        <v>19</v>
      </c>
      <c r="D68" s="9"/>
      <c r="E68" s="9"/>
      <c r="F68" s="9"/>
      <c r="G68" s="9"/>
      <c r="H68" s="9">
        <f t="shared" si="12"/>
        <v>0</v>
      </c>
      <c r="I68" s="10" t="str">
        <f t="shared" si="14"/>
        <v>-</v>
      </c>
      <c r="J68" s="11">
        <f t="shared" si="13"/>
        <v>0</v>
      </c>
      <c r="K68" s="10" t="str">
        <f t="shared" si="15"/>
        <v>-</v>
      </c>
      <c r="L68" s="9"/>
      <c r="M68" s="9"/>
    </row>
    <row r="69" spans="1:13" ht="15" hidden="1" customHeight="1" x14ac:dyDescent="0.25">
      <c r="A69" s="2" t="s">
        <v>18</v>
      </c>
      <c r="B69" s="3" t="s">
        <v>14</v>
      </c>
      <c r="C69" s="3" t="s">
        <v>8</v>
      </c>
      <c r="D69" s="4">
        <f>SUM(D70:D72)</f>
        <v>0</v>
      </c>
      <c r="E69" s="4">
        <f>SUM(E70:E72)</f>
        <v>0</v>
      </c>
      <c r="F69" s="4">
        <f>SUM(F70:F72)</f>
        <v>0</v>
      </c>
      <c r="G69" s="4">
        <f>SUM(G70:G72)</f>
        <v>0</v>
      </c>
      <c r="H69" s="4">
        <f t="shared" si="12"/>
        <v>0</v>
      </c>
      <c r="I69" s="5" t="str">
        <f t="shared" si="14"/>
        <v>-</v>
      </c>
      <c r="J69" s="6">
        <f t="shared" si="13"/>
        <v>0</v>
      </c>
      <c r="K69" s="5" t="str">
        <f t="shared" si="15"/>
        <v>-</v>
      </c>
      <c r="L69" s="4">
        <f>SUM(L70:L72)</f>
        <v>0</v>
      </c>
      <c r="M69" s="4">
        <f>SUM(M70:M72)</f>
        <v>0</v>
      </c>
    </row>
    <row r="70" spans="1:13" ht="15" hidden="1" customHeight="1" x14ac:dyDescent="0.25">
      <c r="A70" s="7" t="s">
        <v>17</v>
      </c>
      <c r="B70" s="8" t="s">
        <v>14</v>
      </c>
      <c r="C70" s="8" t="s">
        <v>6</v>
      </c>
      <c r="D70" s="9"/>
      <c r="E70" s="9"/>
      <c r="F70" s="9"/>
      <c r="G70" s="9"/>
      <c r="H70" s="9">
        <f t="shared" si="12"/>
        <v>0</v>
      </c>
      <c r="I70" s="10" t="str">
        <f t="shared" si="14"/>
        <v>-</v>
      </c>
      <c r="J70" s="11">
        <f t="shared" si="13"/>
        <v>0</v>
      </c>
      <c r="K70" s="10" t="str">
        <f t="shared" si="15"/>
        <v>-</v>
      </c>
      <c r="L70" s="9"/>
      <c r="M70" s="9"/>
    </row>
    <row r="71" spans="1:13" ht="15" hidden="1" customHeight="1" x14ac:dyDescent="0.25">
      <c r="A71" s="7" t="s">
        <v>16</v>
      </c>
      <c r="B71" s="8" t="s">
        <v>14</v>
      </c>
      <c r="C71" s="8" t="s">
        <v>4</v>
      </c>
      <c r="D71" s="9"/>
      <c r="E71" s="9"/>
      <c r="F71" s="9"/>
      <c r="G71" s="9"/>
      <c r="H71" s="9">
        <f t="shared" si="12"/>
        <v>0</v>
      </c>
      <c r="I71" s="10" t="str">
        <f t="shared" si="14"/>
        <v>-</v>
      </c>
      <c r="J71" s="11">
        <f t="shared" si="13"/>
        <v>0</v>
      </c>
      <c r="K71" s="10" t="str">
        <f t="shared" si="15"/>
        <v>-</v>
      </c>
      <c r="L71" s="9"/>
      <c r="M71" s="9"/>
    </row>
    <row r="72" spans="1:13" ht="32.25" hidden="1" customHeight="1" x14ac:dyDescent="0.25">
      <c r="A72" s="7" t="s">
        <v>15</v>
      </c>
      <c r="B72" s="8" t="s">
        <v>14</v>
      </c>
      <c r="C72" s="8" t="s">
        <v>13</v>
      </c>
      <c r="D72" s="9"/>
      <c r="E72" s="9"/>
      <c r="F72" s="9"/>
      <c r="G72" s="9"/>
      <c r="H72" s="9">
        <f t="shared" si="12"/>
        <v>0</v>
      </c>
      <c r="I72" s="10" t="str">
        <f t="shared" si="14"/>
        <v>-</v>
      </c>
      <c r="J72" s="11">
        <f t="shared" si="13"/>
        <v>0</v>
      </c>
      <c r="K72" s="10" t="str">
        <f t="shared" si="15"/>
        <v>-</v>
      </c>
      <c r="L72" s="9"/>
      <c r="M72" s="9"/>
    </row>
    <row r="73" spans="1:13" ht="32.25" hidden="1" customHeight="1" x14ac:dyDescent="0.25">
      <c r="A73" s="2" t="s">
        <v>12</v>
      </c>
      <c r="B73" s="3" t="s">
        <v>10</v>
      </c>
      <c r="C73" s="3" t="s">
        <v>8</v>
      </c>
      <c r="D73" s="4">
        <f>SUM(D74)</f>
        <v>0</v>
      </c>
      <c r="E73" s="4">
        <f>SUM(E74)</f>
        <v>0</v>
      </c>
      <c r="F73" s="4">
        <f>SUM(F74)</f>
        <v>0</v>
      </c>
      <c r="G73" s="4">
        <f>SUM(G74)</f>
        <v>0</v>
      </c>
      <c r="H73" s="4">
        <f t="shared" si="12"/>
        <v>0</v>
      </c>
      <c r="I73" s="5" t="str">
        <f t="shared" si="14"/>
        <v>-</v>
      </c>
      <c r="J73" s="6">
        <f t="shared" si="13"/>
        <v>0</v>
      </c>
      <c r="K73" s="5" t="str">
        <f t="shared" si="15"/>
        <v>-</v>
      </c>
      <c r="L73" s="4">
        <f>SUM(L74)</f>
        <v>0</v>
      </c>
      <c r="M73" s="4">
        <f>SUM(M74)</f>
        <v>0</v>
      </c>
    </row>
    <row r="74" spans="1:13" ht="32.25" hidden="1" customHeight="1" x14ac:dyDescent="0.25">
      <c r="A74" s="7" t="s">
        <v>11</v>
      </c>
      <c r="B74" s="8" t="s">
        <v>10</v>
      </c>
      <c r="C74" s="8" t="s">
        <v>6</v>
      </c>
      <c r="D74" s="9"/>
      <c r="E74" s="9"/>
      <c r="F74" s="9"/>
      <c r="G74" s="9"/>
      <c r="H74" s="9">
        <f t="shared" si="12"/>
        <v>0</v>
      </c>
      <c r="I74" s="10" t="str">
        <f t="shared" si="14"/>
        <v>-</v>
      </c>
      <c r="J74" s="11">
        <f t="shared" si="13"/>
        <v>0</v>
      </c>
      <c r="K74" s="10" t="str">
        <f t="shared" si="15"/>
        <v>-</v>
      </c>
      <c r="L74" s="9"/>
      <c r="M74" s="9"/>
    </row>
    <row r="75" spans="1:13" ht="48.9" customHeight="1" x14ac:dyDescent="0.25">
      <c r="A75" s="2" t="s">
        <v>9</v>
      </c>
      <c r="B75" s="3" t="s">
        <v>2</v>
      </c>
      <c r="C75" s="3" t="s">
        <v>8</v>
      </c>
      <c r="D75" s="4">
        <f>SUM(D76:D78)</f>
        <v>7189700</v>
      </c>
      <c r="E75" s="4">
        <f>SUM(E76:E78)</f>
        <v>8938000</v>
      </c>
      <c r="F75" s="4">
        <f>SUM(F76:F78)</f>
        <v>8938000</v>
      </c>
      <c r="G75" s="4">
        <f>SUM(G76:G78)</f>
        <v>10972300</v>
      </c>
      <c r="H75" s="4">
        <f t="shared" si="12"/>
        <v>3782600</v>
      </c>
      <c r="I75" s="5">
        <f t="shared" si="14"/>
        <v>1.526113746053382</v>
      </c>
      <c r="J75" s="6">
        <f t="shared" si="13"/>
        <v>2034300</v>
      </c>
      <c r="K75" s="5">
        <f t="shared" si="15"/>
        <v>1.2276012530767511</v>
      </c>
      <c r="L75" s="4">
        <f>SUM(L76:L78)</f>
        <v>8972300</v>
      </c>
      <c r="M75" s="4">
        <f>SUM(M76:M78)</f>
        <v>8972300</v>
      </c>
    </row>
    <row r="76" spans="1:13" ht="64.5" customHeight="1" x14ac:dyDescent="0.25">
      <c r="A76" s="7" t="s">
        <v>7</v>
      </c>
      <c r="B76" s="8" t="s">
        <v>2</v>
      </c>
      <c r="C76" s="8" t="s">
        <v>6</v>
      </c>
      <c r="D76" s="9">
        <v>889700</v>
      </c>
      <c r="E76" s="9">
        <v>938000</v>
      </c>
      <c r="F76" s="9">
        <v>938000</v>
      </c>
      <c r="G76" s="22">
        <v>972300</v>
      </c>
      <c r="H76" s="9">
        <f t="shared" si="12"/>
        <v>82600</v>
      </c>
      <c r="I76" s="10">
        <f t="shared" si="14"/>
        <v>1.092840283241542</v>
      </c>
      <c r="J76" s="11">
        <f t="shared" si="13"/>
        <v>34300</v>
      </c>
      <c r="K76" s="10">
        <f t="shared" si="15"/>
        <v>1.0365671641791045</v>
      </c>
      <c r="L76" s="9">
        <v>972300</v>
      </c>
      <c r="M76" s="9">
        <v>972300</v>
      </c>
    </row>
    <row r="77" spans="1:13" ht="24" customHeight="1" x14ac:dyDescent="0.25">
      <c r="A77" s="7" t="s">
        <v>5</v>
      </c>
      <c r="B77" s="8" t="s">
        <v>2</v>
      </c>
      <c r="C77" s="8" t="s">
        <v>4</v>
      </c>
      <c r="D77" s="9">
        <v>6300000</v>
      </c>
      <c r="E77" s="9">
        <v>0</v>
      </c>
      <c r="F77" s="9">
        <v>0</v>
      </c>
      <c r="G77" s="22"/>
      <c r="H77" s="9">
        <f t="shared" si="12"/>
        <v>-6300000</v>
      </c>
      <c r="I77" s="10">
        <f t="shared" si="14"/>
        <v>0</v>
      </c>
      <c r="J77" s="11">
        <f t="shared" si="13"/>
        <v>0</v>
      </c>
      <c r="K77" s="10" t="str">
        <f t="shared" si="15"/>
        <v>-</v>
      </c>
      <c r="L77" s="9">
        <v>0</v>
      </c>
      <c r="M77" s="9">
        <v>0</v>
      </c>
    </row>
    <row r="78" spans="1:13" ht="33" customHeight="1" x14ac:dyDescent="0.25">
      <c r="A78" s="13" t="s">
        <v>3</v>
      </c>
      <c r="B78" s="14" t="s">
        <v>2</v>
      </c>
      <c r="C78" s="14" t="s">
        <v>1</v>
      </c>
      <c r="D78" s="15">
        <v>0</v>
      </c>
      <c r="E78" s="15">
        <v>8000000</v>
      </c>
      <c r="F78" s="15">
        <v>8000000</v>
      </c>
      <c r="G78" s="15">
        <v>10000000</v>
      </c>
      <c r="H78" s="15">
        <f t="shared" si="12"/>
        <v>10000000</v>
      </c>
      <c r="I78" s="16" t="str">
        <f t="shared" si="14"/>
        <v>-</v>
      </c>
      <c r="J78" s="17">
        <f t="shared" si="13"/>
        <v>2000000</v>
      </c>
      <c r="K78" s="16">
        <f t="shared" si="15"/>
        <v>1.25</v>
      </c>
      <c r="L78" s="15">
        <v>8000000</v>
      </c>
      <c r="M78" s="15">
        <v>8000000</v>
      </c>
    </row>
    <row r="79" spans="1:13" ht="24" customHeight="1" x14ac:dyDescent="0.25">
      <c r="A79" s="27" t="s">
        <v>0</v>
      </c>
      <c r="B79" s="27"/>
      <c r="C79" s="27"/>
      <c r="D79" s="18">
        <f>D5+D14+D17+D22+D33+D40+D48+D51+D58+D64+D69+D73+D75+D38</f>
        <v>510160183.83999997</v>
      </c>
      <c r="E79" s="18">
        <f>E5+E14+E17+E22+E33+E40+E48+E51+E58+E64+E69+E73+E75+E38</f>
        <v>534029885.75999993</v>
      </c>
      <c r="F79" s="18">
        <f t="shared" ref="F79" si="16">F5+F14+F17+F22+F33+F40+F48+F51+F58+F64+F69+F73+F75+F38</f>
        <v>633985448.75999999</v>
      </c>
      <c r="G79" s="18">
        <f>G5+G14+G17+G22+G33+G40+G48+G51+G58+G64+G69+G73+G75+G38</f>
        <v>544046422.10000014</v>
      </c>
      <c r="H79" s="18">
        <f t="shared" ref="H79" si="17">H5+H14+H17+H22+H33+H40+H48+H51+H58+H64+H69+H73+H75</f>
        <v>33905249.060000047</v>
      </c>
      <c r="I79" s="19">
        <f t="shared" si="14"/>
        <v>1.06642274198064</v>
      </c>
      <c r="J79" s="20">
        <f t="shared" si="13"/>
        <v>-89939026.659999847</v>
      </c>
      <c r="K79" s="19">
        <f t="shared" si="15"/>
        <v>0.85813708053408821</v>
      </c>
      <c r="L79" s="18">
        <f>L5+L14+L17+L22+L33+L40+L48+L51+L58+L64+L69+L73+L75+L38</f>
        <v>528650969.10000008</v>
      </c>
      <c r="M79" s="18">
        <f>M5+M14+M17+M22+M33+M40+M48+M51+M58+M64+M69+M73+M75+M38</f>
        <v>540035234.10000002</v>
      </c>
    </row>
  </sheetData>
  <autoFilter ref="A4:M79"/>
  <mergeCells count="3">
    <mergeCell ref="A1:M1"/>
    <mergeCell ref="A2:M2"/>
    <mergeCell ref="A79:C79"/>
  </mergeCells>
  <conditionalFormatting sqref="I41:I47 I6:I13 I15:I16 I19:I21 I23:I32 I49:I50 I52:I57 I59:I63 I65:I68 I70:I72 I74 I76:I78 I34:I37 I39">
    <cfRule type="colorScale" priority="3">
      <colorScale>
        <cfvo type="min"/>
        <cfvo type="percentile" val="50"/>
        <cfvo type="max"/>
        <color rgb="FFF8696B"/>
        <color rgb="FFFCFCFF"/>
        <color theme="6"/>
      </colorScale>
    </cfRule>
  </conditionalFormatting>
  <conditionalFormatting sqref="I18">
    <cfRule type="colorScale" priority="2">
      <colorScale>
        <cfvo type="min"/>
        <cfvo type="percentile" val="50"/>
        <cfvo type="max"/>
        <color rgb="FFF8696B"/>
        <color rgb="FFFCFCFF"/>
        <color theme="6"/>
      </colorScale>
    </cfRule>
  </conditionalFormatting>
  <conditionalFormatting sqref="K41:K47 K6:K13 K15:K16 K18:K21 K23:K32 K34:K37 K49:K50 K52:K57 K59:K63 K65:K68 K70:K72 K74 K76:K78 K39">
    <cfRule type="colorScale" priority="1">
      <colorScale>
        <cfvo type="min"/>
        <cfvo type="percentile" val="50"/>
        <cfvo type="max"/>
        <color rgb="FFF8696B"/>
        <color rgb="FFFCFCFF"/>
        <color theme="6"/>
      </colorScale>
    </cfRule>
  </conditionalFormatting>
  <pageMargins left="0.39370078740157483" right="0.39370078740157483" top="0.59055118110236227" bottom="0.26" header="0.31496062992125984" footer="0.17"/>
  <pageSetup paperSize="9" scale="52" fitToHeight="0" orientation="landscape" r:id="rId1"/>
  <headerFooter>
    <oddHeader>&amp;C&amp;"Segoe UI,Обычный"&amp;P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ФСР</vt:lpstr>
      <vt:lpstr>ФСР!Заголовки_для_печати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2021-11-15T11:43:24Z</cp:lastPrinted>
  <dcterms:created xsi:type="dcterms:W3CDTF">2021-10-28T08:24:53Z</dcterms:created>
  <dcterms:modified xsi:type="dcterms:W3CDTF">2024-11-12T14:11:07Z</dcterms:modified>
</cp:coreProperties>
</file>