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checkCompatibility="1" defaultThemeVersion="124226"/>
  <bookViews>
    <workbookView xWindow="336" yWindow="576" windowWidth="9936" windowHeight="2796" activeTab="2"/>
  </bookViews>
  <sheets>
    <sheet name="ВСЕГО МБТ" sheetId="2" r:id="rId1"/>
    <sheet name="Дотации" sheetId="1" r:id="rId2"/>
    <sheet name="Иные" sheetId="7" r:id="rId3"/>
  </sheets>
  <definedNames>
    <definedName name="_xlnm._FilterDatabase" localSheetId="0" hidden="1">'ВСЕГО МБТ'!#REF!</definedName>
    <definedName name="_xlnm._FilterDatabase" localSheetId="2" hidden="1">Иные!$A$4:$S$14</definedName>
  </definedNames>
  <calcPr calcId="145621"/>
</workbook>
</file>

<file path=xl/calcChain.xml><?xml version="1.0" encoding="utf-8"?>
<calcChain xmlns="http://schemas.openxmlformats.org/spreadsheetml/2006/main">
  <c r="Q6" i="7" l="1"/>
  <c r="R6" i="7"/>
  <c r="Q7" i="7"/>
  <c r="R7" i="7"/>
  <c r="Q8" i="7"/>
  <c r="R8" i="7"/>
  <c r="Q9" i="7"/>
  <c r="R9" i="7"/>
  <c r="Q10" i="7"/>
  <c r="R10" i="7"/>
  <c r="Q11" i="7"/>
  <c r="R11" i="7"/>
  <c r="Q12" i="7"/>
  <c r="R12" i="7"/>
  <c r="Q13" i="7"/>
  <c r="R13" i="7"/>
  <c r="R5" i="7"/>
  <c r="Q5" i="7"/>
  <c r="C14" i="7"/>
  <c r="B14" i="7"/>
  <c r="F10" i="2" s="1"/>
  <c r="D13" i="7"/>
  <c r="D12" i="7"/>
  <c r="D11" i="7"/>
  <c r="D10" i="7"/>
  <c r="D9" i="7"/>
  <c r="D8" i="7"/>
  <c r="D7" i="7"/>
  <c r="D6" i="7"/>
  <c r="D5" i="7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O5" i="1"/>
  <c r="N5" i="1"/>
  <c r="G10" i="2" l="1"/>
  <c r="D14" i="7"/>
  <c r="H10" i="2" l="1"/>
  <c r="H14" i="2" l="1"/>
  <c r="G15" i="2" l="1"/>
  <c r="E14" i="7" l="1"/>
  <c r="F11" i="2" l="1"/>
  <c r="P11" i="7"/>
  <c r="M11" i="7"/>
  <c r="J11" i="7"/>
  <c r="G11" i="7"/>
  <c r="O14" i="7"/>
  <c r="N14" i="7"/>
  <c r="F15" i="2" s="1"/>
  <c r="P13" i="7"/>
  <c r="P12" i="7"/>
  <c r="P10" i="7"/>
  <c r="P9" i="7"/>
  <c r="P8" i="7"/>
  <c r="P7" i="7"/>
  <c r="P6" i="7"/>
  <c r="P5" i="7"/>
  <c r="S12" i="7" l="1"/>
  <c r="S10" i="7"/>
  <c r="S6" i="7"/>
  <c r="S13" i="7"/>
  <c r="S11" i="7"/>
  <c r="S8" i="7"/>
  <c r="S7" i="7"/>
  <c r="P14" i="7"/>
  <c r="S9" i="7"/>
  <c r="F14" i="7" l="1"/>
  <c r="G11" i="2" s="1"/>
  <c r="G13" i="7"/>
  <c r="G12" i="7"/>
  <c r="G10" i="7"/>
  <c r="G9" i="7"/>
  <c r="G8" i="7"/>
  <c r="G7" i="7"/>
  <c r="G6" i="7"/>
  <c r="G5" i="7"/>
  <c r="G14" i="7" l="1"/>
  <c r="H11" i="2" l="1"/>
  <c r="K3" i="1" l="1"/>
  <c r="H3" i="1"/>
  <c r="E3" i="1"/>
  <c r="M13" i="7"/>
  <c r="M12" i="7"/>
  <c r="M10" i="7"/>
  <c r="M9" i="7"/>
  <c r="M8" i="7"/>
  <c r="M7" i="7"/>
  <c r="M6" i="7"/>
  <c r="J6" i="7"/>
  <c r="J7" i="7"/>
  <c r="J8" i="7"/>
  <c r="J9" i="7"/>
  <c r="J10" i="7"/>
  <c r="J12" i="7"/>
  <c r="J13" i="7"/>
  <c r="L14" i="7"/>
  <c r="K14" i="7"/>
  <c r="I14" i="7"/>
  <c r="G12" i="2" s="1"/>
  <c r="H14" i="7"/>
  <c r="M5" i="7"/>
  <c r="J5" i="7"/>
  <c r="Q14" i="7" l="1"/>
  <c r="G13" i="2"/>
  <c r="H13" i="2" s="1"/>
  <c r="R14" i="7"/>
  <c r="F12" i="2"/>
  <c r="F9" i="2" s="1"/>
  <c r="J14" i="7"/>
  <c r="M14" i="7"/>
  <c r="S5" i="7"/>
  <c r="G9" i="2" l="1"/>
  <c r="H9" i="2" s="1"/>
  <c r="H12" i="2"/>
  <c r="S14" i="7"/>
  <c r="L14" i="1" l="1"/>
  <c r="K14" i="1"/>
  <c r="I14" i="1"/>
  <c r="H14" i="1"/>
  <c r="M13" i="1"/>
  <c r="J13" i="1"/>
  <c r="M12" i="1"/>
  <c r="J12" i="1"/>
  <c r="M11" i="1"/>
  <c r="J11" i="1"/>
  <c r="M10" i="1"/>
  <c r="J10" i="1"/>
  <c r="M9" i="1"/>
  <c r="J9" i="1"/>
  <c r="M8" i="1"/>
  <c r="J8" i="1"/>
  <c r="M7" i="1"/>
  <c r="J7" i="1"/>
  <c r="M6" i="1"/>
  <c r="J6" i="1"/>
  <c r="M5" i="1"/>
  <c r="J5" i="1"/>
  <c r="F14" i="1"/>
  <c r="E14" i="1"/>
  <c r="G13" i="1"/>
  <c r="G12" i="1"/>
  <c r="G11" i="1"/>
  <c r="G10" i="1"/>
  <c r="G9" i="1"/>
  <c r="G8" i="1"/>
  <c r="G7" i="1"/>
  <c r="G6" i="1"/>
  <c r="G5" i="1"/>
  <c r="C14" i="1"/>
  <c r="B14" i="1"/>
  <c r="D13" i="1"/>
  <c r="P13" i="1" s="1"/>
  <c r="D12" i="1"/>
  <c r="P12" i="1" s="1"/>
  <c r="D11" i="1"/>
  <c r="P11" i="1" s="1"/>
  <c r="D10" i="1"/>
  <c r="P10" i="1" s="1"/>
  <c r="D9" i="1"/>
  <c r="P9" i="1" s="1"/>
  <c r="D8" i="1"/>
  <c r="P8" i="1" s="1"/>
  <c r="D7" i="1"/>
  <c r="P7" i="1" s="1"/>
  <c r="D6" i="1"/>
  <c r="P6" i="1" s="1"/>
  <c r="D5" i="1"/>
  <c r="P5" i="1" s="1"/>
  <c r="F8" i="2" l="1"/>
  <c r="F7" i="2" s="1"/>
  <c r="F6" i="2" s="1"/>
  <c r="N14" i="1"/>
  <c r="G8" i="2"/>
  <c r="G7" i="2" s="1"/>
  <c r="G6" i="2" s="1"/>
  <c r="O14" i="1"/>
  <c r="G14" i="1"/>
  <c r="M14" i="1"/>
  <c r="J14" i="1"/>
  <c r="D14" i="1"/>
  <c r="P14" i="1" s="1"/>
  <c r="H8" i="2" l="1"/>
  <c r="H7" i="2"/>
  <c r="H6" i="2" s="1"/>
</calcChain>
</file>

<file path=xl/sharedStrings.xml><?xml version="1.0" encoding="utf-8"?>
<sst xmlns="http://schemas.openxmlformats.org/spreadsheetml/2006/main" count="105" uniqueCount="50">
  <si>
    <t>Наименование муниципального образования</t>
  </si>
  <si>
    <t>Утверждено</t>
  </si>
  <si>
    <t>Исполнено</t>
  </si>
  <si>
    <t>Процент исполнения</t>
  </si>
  <si>
    <t>ИТОГО:</t>
  </si>
  <si>
    <t>Наименование показателя</t>
  </si>
  <si>
    <t>Вед.</t>
  </si>
  <si>
    <t>Разд.</t>
  </si>
  <si>
    <t>Ц.ст.</t>
  </si>
  <si>
    <t>Расх.</t>
  </si>
  <si>
    <t>Уточненная роспись/план</t>
  </si>
  <si>
    <t>000</t>
  </si>
  <si>
    <t>1401</t>
  </si>
  <si>
    <t>ВСЕГО</t>
  </si>
  <si>
    <t>Единица измерения: рублей</t>
  </si>
  <si>
    <t>Фактическое исполнение</t>
  </si>
  <si>
    <t>0503</t>
  </si>
  <si>
    <t>0501</t>
  </si>
  <si>
    <t>0502</t>
  </si>
  <si>
    <t>0409</t>
  </si>
  <si>
    <t xml:space="preserve">     1. Дотации:</t>
  </si>
  <si>
    <t>Великотопальское сельское поселение Клинцовского муниципального района Брянской области</t>
  </si>
  <si>
    <t>Гулевское сельское поселение Клинцовского муниципального района Брянской области</t>
  </si>
  <si>
    <t>Коржовоголубовское сельское поселение Клинцовского муниципального района Брянской области</t>
  </si>
  <si>
    <t>Лопатенское сельское поселение Клинцовского муниципального района Брянской области</t>
  </si>
  <si>
    <t>Медведовское сельское поселение Клинцовского муниципального района Брянской области</t>
  </si>
  <si>
    <t>Первомайское сельское поселение Клинцовского муниципального района Брянской области</t>
  </si>
  <si>
    <t>Рожновское сельское поселение Клинцовского муниципального района Брянской области</t>
  </si>
  <si>
    <t>Смолевичское сельское поселение Клинцовского муниципального района Брянской области</t>
  </si>
  <si>
    <t>Смотровобудское сельское поселение Клинцовского муниципального района Брянской области</t>
  </si>
  <si>
    <t>Выравнивание бюджетной обеспеченности сельских поселений</t>
  </si>
  <si>
    <t xml:space="preserve">Поддержка мер по обеспечению сбалансированности бюджетов поселений </t>
  </si>
  <si>
    <t xml:space="preserve">Иные межбюджетные трансферты   бюджетам сельских поселений на реализацию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  </t>
  </si>
  <si>
    <t>Иные межбюджетные трансферты  бюджетам сельских поселений на реализацию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</si>
  <si>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 xml:space="preserve">Иные межбюджетные трансферты бюджетам сельских поселений на реализацию 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 </t>
  </si>
  <si>
    <t xml:space="preserve">Иные межбюджетныу трансферты  бюджетам сельских поселений  на реализацию 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-тепло, газо и водоснабжения населения, водоотведения, снабжения населения топливом </t>
  </si>
  <si>
    <t>02 4 12 15840</t>
  </si>
  <si>
    <t>02 4 12 83020</t>
  </si>
  <si>
    <t>01 4 11 83760</t>
  </si>
  <si>
    <t>01 4 14 83710</t>
  </si>
  <si>
    <t>01 4 11 83720</t>
  </si>
  <si>
    <t>01 4 14 83740</t>
  </si>
  <si>
    <t>01 4 14 S6170</t>
  </si>
  <si>
    <t>Иные межбюджетные трансферты бюджетам сельских поселений на реализацию 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 (за счет субсидии из областного бюджета)</t>
  </si>
  <si>
    <t>ВСЕГО межбюджетных трансфертов из бюджета Клинцовского муниципального района Брянской области бюджетам сельских поселений, в том числе:</t>
  </si>
  <si>
    <t xml:space="preserve">     2. Иные межбюджетные трансферты:</t>
  </si>
  <si>
    <t xml:space="preserve">Прочие межбюджетные трансферты бюджетам сельских поселений  в соответствии с заключенными соглашениями в части  поддержки мер по обеспечению сбалансированности бюджетов поселений </t>
  </si>
  <si>
    <t>Сводные данные о фактически произведенных расходах из бюджета Клинцовского муниципального района Брянской области на предоставление межбюджетных трансфертов бюджетам сельских поселений по состоянию на 01.04.2025 года</t>
  </si>
  <si>
    <t>Отчет о фактическом предоставлении дотаций бюджетам  сельских поселений Клинцовского муниципального района Брянской области по состоянию на 01.04.2025 года</t>
  </si>
  <si>
    <t>Отчет о фактическом предоставлении иных межбюджетных трансфертов бюджетам сельских поселений по состоянию на 01.04.2025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</si>
</sst>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#,##0.0"/>
    <numFmt numFmtId="168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.95"/>
      <color rgb="FF000000"/>
      <name val="Times New Roman"/>
      <family val="1"/>
      <charset val="204"/>
    </font>
    <font>
      <sz val="11.9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3"/>
      <color rgb="FF000000"/>
      <name val="Arial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rgb="FFD3D3D3"/>
      </patternFill>
    </fill>
    <fill>
      <patternFill patternType="solid">
        <fgColor rgb="FFCCFFFF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</borders>
  <cellStyleXfs count="23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>
      <alignment vertical="top" wrapText="1"/>
    </xf>
    <xf numFmtId="165" fontId="3" fillId="0" borderId="0" applyFont="0" applyFill="0" applyBorder="0" applyAlignment="0" applyProtection="0"/>
    <xf numFmtId="0" fontId="9" fillId="0" borderId="0"/>
    <xf numFmtId="0" fontId="9" fillId="0" borderId="0"/>
    <xf numFmtId="165" fontId="3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3" fillId="0" borderId="0">
      <alignment wrapText="1"/>
    </xf>
    <xf numFmtId="0" fontId="13" fillId="0" borderId="0"/>
    <xf numFmtId="0" fontId="14" fillId="0" borderId="0">
      <alignment horizontal="center" wrapText="1"/>
    </xf>
    <xf numFmtId="0" fontId="14" fillId="0" borderId="0">
      <alignment horizontal="center"/>
    </xf>
    <xf numFmtId="0" fontId="13" fillId="0" borderId="0">
      <alignment horizontal="right"/>
    </xf>
    <xf numFmtId="0" fontId="13" fillId="0" borderId="1">
      <alignment horizontal="center" vertical="center" wrapText="1"/>
    </xf>
    <xf numFmtId="0" fontId="15" fillId="0" borderId="1">
      <alignment vertical="top" wrapText="1"/>
    </xf>
    <xf numFmtId="1" fontId="13" fillId="0" borderId="1">
      <alignment horizontal="center" vertical="top" shrinkToFit="1"/>
    </xf>
    <xf numFmtId="4" fontId="15" fillId="4" borderId="1">
      <alignment horizontal="right" vertical="top" shrinkToFit="1"/>
    </xf>
    <xf numFmtId="0" fontId="15" fillId="0" borderId="1">
      <alignment horizontal="left"/>
    </xf>
    <xf numFmtId="4" fontId="15" fillId="2" borderId="1">
      <alignment horizontal="right" vertical="top" shrinkToFit="1"/>
    </xf>
    <xf numFmtId="0" fontId="13" fillId="0" borderId="0">
      <alignment horizontal="left" wrapText="1"/>
    </xf>
  </cellStyleXfs>
  <cellXfs count="62">
    <xf numFmtId="0" fontId="0" fillId="0" borderId="0" xfId="0"/>
    <xf numFmtId="0" fontId="3" fillId="0" borderId="0" xfId="4" applyFont="1" applyFill="1" applyAlignment="1">
      <alignment vertical="center" wrapText="1"/>
    </xf>
    <xf numFmtId="0" fontId="3" fillId="0" borderId="0" xfId="4" applyFont="1" applyFill="1" applyAlignment="1">
      <alignment vertical="top" wrapText="1"/>
    </xf>
    <xf numFmtId="0" fontId="7" fillId="0" borderId="1" xfId="5" applyNumberFormat="1" applyFont="1" applyFill="1" applyBorder="1" applyAlignment="1">
      <alignment vertical="center" wrapText="1"/>
    </xf>
    <xf numFmtId="4" fontId="5" fillId="0" borderId="1" xfId="1" applyNumberFormat="1" applyFont="1" applyFill="1" applyBorder="1" applyAlignment="1">
      <alignment horizontal="right" vertical="top" wrapText="1"/>
    </xf>
    <xf numFmtId="167" fontId="5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>
      <alignment horizontal="right" vertical="center" wrapText="1"/>
    </xf>
    <xf numFmtId="167" fontId="4" fillId="0" borderId="1" xfId="1" applyNumberFormat="1" applyFont="1" applyFill="1" applyBorder="1" applyAlignment="1">
      <alignment horizontal="right" vertical="center" wrapText="1"/>
    </xf>
    <xf numFmtId="4" fontId="8" fillId="0" borderId="0" xfId="4" applyNumberFormat="1" applyFont="1" applyFill="1" applyAlignment="1">
      <alignment vertical="top" wrapText="1"/>
    </xf>
    <xf numFmtId="0" fontId="10" fillId="0" borderId="0" xfId="6" applyFont="1" applyFill="1" applyBorder="1"/>
    <xf numFmtId="4" fontId="8" fillId="0" borderId="0" xfId="0" applyNumberFormat="1" applyFont="1" applyAlignment="1"/>
    <xf numFmtId="4" fontId="11" fillId="0" borderId="0" xfId="0" applyNumberFormat="1" applyFont="1" applyAlignment="1"/>
    <xf numFmtId="0" fontId="10" fillId="0" borderId="0" xfId="0" applyFont="1" applyAlignment="1"/>
    <xf numFmtId="0" fontId="12" fillId="0" borderId="0" xfId="0" applyFont="1" applyAlignment="1"/>
    <xf numFmtId="0" fontId="10" fillId="0" borderId="0" xfId="7" applyFont="1" applyFill="1" applyBorder="1"/>
    <xf numFmtId="0" fontId="7" fillId="0" borderId="3" xfId="5" applyNumberFormat="1" applyFont="1" applyFill="1" applyBorder="1" applyAlignment="1">
      <alignment vertical="center" wrapText="1"/>
    </xf>
    <xf numFmtId="0" fontId="16" fillId="0" borderId="0" xfId="0" applyFont="1" applyAlignment="1"/>
    <xf numFmtId="0" fontId="7" fillId="3" borderId="5" xfId="2" applyNumberFormat="1" applyFont="1" applyFill="1" applyBorder="1" applyAlignment="1">
      <alignment horizontal="center" vertical="center" wrapText="1"/>
    </xf>
    <xf numFmtId="0" fontId="7" fillId="3" borderId="3" xfId="2" applyNumberFormat="1" applyFont="1" applyFill="1" applyBorder="1" applyAlignment="1">
      <alignment horizontal="center" vertical="center" wrapText="1"/>
    </xf>
    <xf numFmtId="0" fontId="17" fillId="0" borderId="0" xfId="12" applyNumberFormat="1" applyFont="1" applyProtection="1"/>
    <xf numFmtId="0" fontId="18" fillId="0" borderId="0" xfId="0" applyFont="1" applyProtection="1">
      <protection locked="0"/>
    </xf>
    <xf numFmtId="0" fontId="17" fillId="0" borderId="1" xfId="17" applyNumberFormat="1" applyFont="1" applyProtection="1">
      <alignment vertical="top" wrapText="1"/>
    </xf>
    <xf numFmtId="1" fontId="17" fillId="0" borderId="1" xfId="18" applyNumberFormat="1" applyFont="1" applyProtection="1">
      <alignment horizontal="center" vertical="top" shrinkToFit="1"/>
    </xf>
    <xf numFmtId="0" fontId="18" fillId="0" borderId="0" xfId="0" applyFont="1" applyFill="1" applyProtection="1">
      <protection locked="0"/>
    </xf>
    <xf numFmtId="4" fontId="17" fillId="0" borderId="1" xfId="19" applyNumberFormat="1" applyFont="1" applyFill="1" applyProtection="1">
      <alignment horizontal="right" vertical="top" shrinkToFit="1"/>
    </xf>
    <xf numFmtId="4" fontId="19" fillId="0" borderId="7" xfId="16" applyNumberFormat="1" applyFont="1" applyFill="1" applyBorder="1" applyAlignment="1" applyProtection="1">
      <alignment horizontal="right" vertical="center" wrapText="1"/>
    </xf>
    <xf numFmtId="0" fontId="19" fillId="5" borderId="6" xfId="16" applyFont="1" applyFill="1" applyBorder="1">
      <alignment horizontal="center" vertical="center" wrapText="1"/>
    </xf>
    <xf numFmtId="0" fontId="17" fillId="5" borderId="6" xfId="16" applyFont="1" applyFill="1" applyBorder="1">
      <alignment horizontal="center" vertical="center" wrapText="1"/>
    </xf>
    <xf numFmtId="4" fontId="19" fillId="5" borderId="6" xfId="21" applyNumberFormat="1" applyFont="1" applyFill="1" applyBorder="1" applyProtection="1">
      <alignment horizontal="right" vertical="top" shrinkToFit="1"/>
    </xf>
    <xf numFmtId="0" fontId="19" fillId="0" borderId="7" xfId="16" applyFont="1" applyFill="1" applyBorder="1" applyAlignment="1">
      <alignment horizontal="left" vertical="top" wrapText="1"/>
    </xf>
    <xf numFmtId="0" fontId="17" fillId="0" borderId="7" xfId="16" applyFont="1" applyFill="1" applyBorder="1">
      <alignment horizontal="center" vertical="center" wrapText="1"/>
    </xf>
    <xf numFmtId="4" fontId="18" fillId="0" borderId="0" xfId="0" applyNumberFormat="1" applyFont="1" applyProtection="1">
      <protection locked="0"/>
    </xf>
    <xf numFmtId="4" fontId="12" fillId="0" borderId="0" xfId="0" applyNumberFormat="1" applyFont="1" applyAlignment="1"/>
    <xf numFmtId="0" fontId="5" fillId="0" borderId="0" xfId="3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4" fontId="4" fillId="0" borderId="1" xfId="1" applyNumberFormat="1" applyFont="1" applyFill="1" applyBorder="1" applyAlignment="1">
      <alignment horizontal="right" vertical="top" wrapText="1"/>
    </xf>
    <xf numFmtId="49" fontId="17" fillId="0" borderId="1" xfId="18" applyNumberFormat="1" applyFont="1" applyProtection="1">
      <alignment horizontal="center" vertical="top" shrinkToFit="1"/>
    </xf>
    <xf numFmtId="168" fontId="19" fillId="5" borderId="6" xfId="21" applyNumberFormat="1" applyFont="1" applyFill="1" applyBorder="1" applyProtection="1">
      <alignment horizontal="right" vertical="top" shrinkToFit="1"/>
    </xf>
    <xf numFmtId="168" fontId="17" fillId="0" borderId="1" xfId="19" applyNumberFormat="1" applyFont="1" applyFill="1" applyProtection="1">
      <alignment horizontal="right" vertical="top" shrinkToFit="1"/>
    </xf>
    <xf numFmtId="0" fontId="17" fillId="0" borderId="7" xfId="16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>
      <alignment horizontal="right" vertical="top" wrapText="1"/>
    </xf>
    <xf numFmtId="4" fontId="20" fillId="0" borderId="2" xfId="0" applyNumberFormat="1" applyFont="1" applyBorder="1" applyAlignment="1">
      <alignment horizontal="right" vertical="top"/>
    </xf>
    <xf numFmtId="4" fontId="20" fillId="0" borderId="2" xfId="0" applyNumberFormat="1" applyFont="1" applyFill="1" applyBorder="1" applyAlignment="1">
      <alignment horizontal="right" vertical="top"/>
    </xf>
    <xf numFmtId="4" fontId="17" fillId="0" borderId="7" xfId="21" applyNumberFormat="1" applyFont="1" applyFill="1" applyBorder="1" applyProtection="1">
      <alignment horizontal="right" vertical="top" shrinkToFit="1"/>
    </xf>
    <xf numFmtId="168" fontId="17" fillId="0" borderId="7" xfId="21" applyNumberFormat="1" applyFont="1" applyFill="1" applyBorder="1" applyProtection="1">
      <alignment horizontal="right" vertical="top" shrinkToFit="1"/>
    </xf>
    <xf numFmtId="167" fontId="19" fillId="0" borderId="7" xfId="16" applyNumberFormat="1" applyFont="1" applyFill="1" applyBorder="1" applyAlignment="1" applyProtection="1">
      <alignment horizontal="right" vertical="center" wrapText="1"/>
    </xf>
    <xf numFmtId="0" fontId="6" fillId="0" borderId="0" xfId="13" applyNumberFormat="1" applyFont="1" applyAlignment="1" applyProtection="1">
      <alignment horizontal="center" wrapText="1"/>
    </xf>
    <xf numFmtId="0" fontId="17" fillId="0" borderId="9" xfId="16" applyNumberFormat="1" applyFont="1" applyBorder="1" applyProtection="1">
      <alignment horizontal="center" vertical="center" wrapText="1"/>
    </xf>
    <xf numFmtId="0" fontId="17" fillId="0" borderId="11" xfId="16" applyNumberFormat="1" applyFont="1" applyBorder="1" applyProtection="1">
      <alignment horizontal="center" vertical="center" wrapText="1"/>
    </xf>
    <xf numFmtId="0" fontId="17" fillId="0" borderId="8" xfId="16" applyNumberFormat="1" applyFont="1" applyBorder="1" applyProtection="1">
      <alignment horizontal="center" vertical="center" wrapText="1"/>
    </xf>
    <xf numFmtId="0" fontId="17" fillId="0" borderId="10" xfId="16" applyFont="1" applyBorder="1">
      <alignment horizontal="center" vertical="center" wrapText="1"/>
    </xf>
    <xf numFmtId="0" fontId="17" fillId="0" borderId="0" xfId="11" applyNumberFormat="1" applyFont="1" applyProtection="1">
      <alignment wrapText="1"/>
    </xf>
    <xf numFmtId="0" fontId="17" fillId="0" borderId="0" xfId="11" applyFont="1">
      <alignment wrapText="1"/>
    </xf>
    <xf numFmtId="0" fontId="17" fillId="0" borderId="0" xfId="15" applyNumberFormat="1" applyFont="1" applyBorder="1" applyAlignment="1" applyProtection="1">
      <alignment horizontal="left"/>
    </xf>
    <xf numFmtId="0" fontId="17" fillId="0" borderId="0" xfId="15" applyFont="1" applyBorder="1" applyAlignment="1">
      <alignment horizontal="left"/>
    </xf>
    <xf numFmtId="0" fontId="10" fillId="0" borderId="0" xfId="0" applyFont="1" applyAlignment="1">
      <alignment horizontal="right"/>
    </xf>
    <xf numFmtId="0" fontId="5" fillId="0" borderId="0" xfId="3" applyNumberFormat="1" applyFont="1" applyFill="1" applyBorder="1" applyAlignment="1">
      <alignment horizontal="right"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horizontal="center" vertical="center" wrapText="1"/>
    </xf>
  </cellXfs>
  <cellStyles count="23">
    <cellStyle name="xl22" xfId="16"/>
    <cellStyle name="xl24" xfId="12"/>
    <cellStyle name="xl25" xfId="18"/>
    <cellStyle name="xl26" xfId="20"/>
    <cellStyle name="xl28" xfId="21"/>
    <cellStyle name="xl29" xfId="11"/>
    <cellStyle name="xl30" xfId="22"/>
    <cellStyle name="xl33" xfId="13"/>
    <cellStyle name="xl34" xfId="14"/>
    <cellStyle name="xl35" xfId="15"/>
    <cellStyle name="xl37" xfId="17"/>
    <cellStyle name="xl38" xfId="19"/>
    <cellStyle name="Денежный [0]" xfId="2" builtinId="7"/>
    <cellStyle name="Обычный" xfId="0" builtinId="0"/>
    <cellStyle name="Обычный 2" xfId="4"/>
    <cellStyle name="Обычный_Приложение 8 трансферт" xfId="6"/>
    <cellStyle name="Обычный_Приложение 8 трансферт 2" xfId="7"/>
    <cellStyle name="Процентный" xfId="3" builtinId="5"/>
    <cellStyle name="Финансовый" xfId="1" builtinId="3"/>
    <cellStyle name="Финансовый [0] 2" xfId="5"/>
    <cellStyle name="Финансовый [0] 4" xfId="8"/>
    <cellStyle name="Финансовый 2" xfId="9"/>
    <cellStyle name="Финансовый 6" xfId="10"/>
  </cellStyles>
  <dxfs count="0"/>
  <tableStyles count="0" defaultTableStyle="TableStyleMedium2" defaultPivotStyle="PivotStyleLight16"/>
  <colors>
    <mruColors>
      <color rgb="FFCC99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15"/>
  <sheetViews>
    <sheetView workbookViewId="0">
      <selection activeCell="F13" sqref="F13"/>
    </sheetView>
  </sheetViews>
  <sheetFormatPr defaultColWidth="9.33203125" defaultRowHeight="13.8" outlineLevelRow="3" x14ac:dyDescent="0.25"/>
  <cols>
    <col min="1" max="1" width="70" style="21" customWidth="1"/>
    <col min="2" max="2" width="7.33203125" style="21" customWidth="1"/>
    <col min="3" max="3" width="7.6640625" style="21" customWidth="1"/>
    <col min="4" max="4" width="12.33203125" style="21" customWidth="1"/>
    <col min="5" max="5" width="7.6640625" style="21" hidden="1" customWidth="1"/>
    <col min="6" max="7" width="16.44140625" style="21" customWidth="1"/>
    <col min="8" max="8" width="11.6640625" style="21" customWidth="1"/>
    <col min="9" max="9" width="3.88671875" style="21" customWidth="1"/>
    <col min="10" max="10" width="12.88671875" style="21" hidden="1" customWidth="1"/>
    <col min="11" max="11" width="15" style="21" hidden="1" customWidth="1"/>
    <col min="12" max="16384" width="9.33203125" style="21"/>
  </cols>
  <sheetData>
    <row r="1" spans="1:11" ht="13.95" x14ac:dyDescent="0.3">
      <c r="A1" s="52"/>
      <c r="B1" s="53"/>
      <c r="C1" s="53"/>
      <c r="D1" s="53"/>
      <c r="E1" s="53"/>
      <c r="F1" s="53"/>
      <c r="G1" s="20"/>
      <c r="H1" s="20"/>
    </row>
    <row r="2" spans="1:11" ht="30.45" customHeight="1" x14ac:dyDescent="0.3">
      <c r="A2" s="47" t="s">
        <v>47</v>
      </c>
      <c r="B2" s="47"/>
      <c r="C2" s="47"/>
      <c r="D2" s="47"/>
      <c r="E2" s="47"/>
      <c r="F2" s="47"/>
      <c r="G2" s="47"/>
      <c r="H2" s="47"/>
    </row>
    <row r="3" spans="1:11" ht="14.4" thickBot="1" x14ac:dyDescent="0.3">
      <c r="A3" s="54" t="s">
        <v>14</v>
      </c>
      <c r="B3" s="55"/>
      <c r="C3" s="55"/>
      <c r="D3" s="55"/>
      <c r="E3" s="55"/>
      <c r="F3" s="55"/>
      <c r="G3" s="55"/>
      <c r="H3" s="55"/>
    </row>
    <row r="4" spans="1:11" ht="16.2" customHeight="1" thickTop="1" x14ac:dyDescent="0.25">
      <c r="A4" s="50" t="s">
        <v>5</v>
      </c>
      <c r="B4" s="50" t="s">
        <v>6</v>
      </c>
      <c r="C4" s="50" t="s">
        <v>7</v>
      </c>
      <c r="D4" s="50" t="s">
        <v>8</v>
      </c>
      <c r="E4" s="50" t="s">
        <v>9</v>
      </c>
      <c r="F4" s="48" t="s">
        <v>10</v>
      </c>
      <c r="G4" s="48" t="s">
        <v>15</v>
      </c>
      <c r="H4" s="50" t="s">
        <v>3</v>
      </c>
    </row>
    <row r="5" spans="1:11" ht="14.4" thickBot="1" x14ac:dyDescent="0.3">
      <c r="A5" s="51"/>
      <c r="B5" s="51"/>
      <c r="C5" s="51"/>
      <c r="D5" s="51"/>
      <c r="E5" s="51"/>
      <c r="F5" s="49"/>
      <c r="G5" s="49"/>
      <c r="H5" s="51"/>
    </row>
    <row r="6" spans="1:11" ht="40.799999999999997" thickTop="1" thickBot="1" x14ac:dyDescent="0.3">
      <c r="A6" s="30" t="s">
        <v>44</v>
      </c>
      <c r="B6" s="31"/>
      <c r="C6" s="31"/>
      <c r="D6" s="31"/>
      <c r="E6" s="31"/>
      <c r="F6" s="26">
        <f>F7+F9</f>
        <v>36708230.300000004</v>
      </c>
      <c r="G6" s="26">
        <f>G7+G9</f>
        <v>7004580.7599999998</v>
      </c>
      <c r="H6" s="46">
        <f>H7+H9</f>
        <v>43.920749238197388</v>
      </c>
    </row>
    <row r="7" spans="1:11" ht="15" thickTop="1" thickBot="1" x14ac:dyDescent="0.3">
      <c r="A7" s="27" t="s">
        <v>20</v>
      </c>
      <c r="B7" s="28"/>
      <c r="C7" s="28"/>
      <c r="D7" s="28"/>
      <c r="E7" s="28"/>
      <c r="F7" s="29">
        <f>SUM(F8:F8)</f>
        <v>972300</v>
      </c>
      <c r="G7" s="29">
        <f>SUM(G8:G8)</f>
        <v>243075</v>
      </c>
      <c r="H7" s="38">
        <f t="shared" ref="H7" si="0">G7/F7*100</f>
        <v>25</v>
      </c>
      <c r="J7" s="32"/>
      <c r="K7" s="32"/>
    </row>
    <row r="8" spans="1:11" ht="15" outlineLevel="3" thickTop="1" thickBot="1" x14ac:dyDescent="0.3">
      <c r="A8" s="22" t="s">
        <v>30</v>
      </c>
      <c r="B8" s="23">
        <v>902</v>
      </c>
      <c r="C8" s="23" t="s">
        <v>12</v>
      </c>
      <c r="D8" s="23" t="s">
        <v>36</v>
      </c>
      <c r="E8" s="23" t="s">
        <v>11</v>
      </c>
      <c r="F8" s="25">
        <f>Дотации!B14</f>
        <v>972300</v>
      </c>
      <c r="G8" s="25">
        <f>Дотации!C14</f>
        <v>243075</v>
      </c>
      <c r="H8" s="39">
        <f t="shared" ref="H8" si="1">G8/F8*100</f>
        <v>25</v>
      </c>
    </row>
    <row r="9" spans="1:11" ht="15" thickTop="1" thickBot="1" x14ac:dyDescent="0.3">
      <c r="A9" s="27" t="s">
        <v>45</v>
      </c>
      <c r="B9" s="28"/>
      <c r="C9" s="28"/>
      <c r="D9" s="28"/>
      <c r="E9" s="28"/>
      <c r="F9" s="29">
        <f>SUM(F10:F15)</f>
        <v>35735930.300000004</v>
      </c>
      <c r="G9" s="29">
        <f>SUM(G10:G15)</f>
        <v>6761505.7599999998</v>
      </c>
      <c r="H9" s="38">
        <f t="shared" ref="H9:H14" si="2">G9/F9*100</f>
        <v>18.920749238197388</v>
      </c>
    </row>
    <row r="10" spans="1:11" ht="14.4" thickTop="1" x14ac:dyDescent="0.25">
      <c r="A10" s="40" t="s">
        <v>31</v>
      </c>
      <c r="B10" s="31">
        <v>902</v>
      </c>
      <c r="C10" s="31">
        <v>1403</v>
      </c>
      <c r="D10" s="31" t="s">
        <v>37</v>
      </c>
      <c r="E10" s="31"/>
      <c r="F10" s="44">
        <f>Иные!B14</f>
        <v>10000000</v>
      </c>
      <c r="G10" s="44">
        <f>Иные!C14</f>
        <v>2578660</v>
      </c>
      <c r="H10" s="45">
        <f t="shared" si="2"/>
        <v>25.7866</v>
      </c>
    </row>
    <row r="11" spans="1:11" ht="79.2" x14ac:dyDescent="0.25">
      <c r="A11" s="22" t="s">
        <v>32</v>
      </c>
      <c r="B11" s="23">
        <v>901</v>
      </c>
      <c r="C11" s="37" t="s">
        <v>17</v>
      </c>
      <c r="D11" s="23" t="s">
        <v>38</v>
      </c>
      <c r="E11" s="23" t="s">
        <v>11</v>
      </c>
      <c r="F11" s="25">
        <f>Иные!E14</f>
        <v>350600</v>
      </c>
      <c r="G11" s="25">
        <f>Иные!F14</f>
        <v>0</v>
      </c>
      <c r="H11" s="39">
        <f t="shared" si="2"/>
        <v>0</v>
      </c>
    </row>
    <row r="12" spans="1:11" ht="66" x14ac:dyDescent="0.25">
      <c r="A12" s="22" t="s">
        <v>33</v>
      </c>
      <c r="B12" s="23">
        <v>901</v>
      </c>
      <c r="C12" s="37" t="s">
        <v>16</v>
      </c>
      <c r="D12" s="23" t="s">
        <v>40</v>
      </c>
      <c r="E12" s="23" t="s">
        <v>11</v>
      </c>
      <c r="F12" s="25">
        <f>Иные!H14</f>
        <v>411900</v>
      </c>
      <c r="G12" s="25">
        <f>Иные!I14</f>
        <v>52800</v>
      </c>
      <c r="H12" s="39">
        <f t="shared" si="2"/>
        <v>12.818645302257831</v>
      </c>
    </row>
    <row r="13" spans="1:11" ht="132" x14ac:dyDescent="0.25">
      <c r="A13" s="22" t="s">
        <v>34</v>
      </c>
      <c r="B13" s="23">
        <v>901</v>
      </c>
      <c r="C13" s="37" t="s">
        <v>19</v>
      </c>
      <c r="D13" s="23" t="s">
        <v>41</v>
      </c>
      <c r="E13" s="23" t="s">
        <v>11</v>
      </c>
      <c r="F13" s="25">
        <v>13554900</v>
      </c>
      <c r="G13" s="25">
        <f>Иные!L14</f>
        <v>4130045.76</v>
      </c>
      <c r="H13" s="39">
        <f t="shared" si="2"/>
        <v>30.469024190514133</v>
      </c>
    </row>
    <row r="14" spans="1:11" ht="145.19999999999999" x14ac:dyDescent="0.25">
      <c r="A14" s="22" t="s">
        <v>43</v>
      </c>
      <c r="B14" s="23">
        <v>901</v>
      </c>
      <c r="C14" s="37" t="s">
        <v>19</v>
      </c>
      <c r="D14" s="23" t="s">
        <v>42</v>
      </c>
      <c r="E14" s="23"/>
      <c r="F14" s="25">
        <v>11418530.300000003</v>
      </c>
      <c r="G14" s="25">
        <v>0</v>
      </c>
      <c r="H14" s="39">
        <f t="shared" si="2"/>
        <v>0</v>
      </c>
    </row>
    <row r="15" spans="1:11" ht="66" hidden="1" x14ac:dyDescent="0.25">
      <c r="A15" s="22" t="s">
        <v>35</v>
      </c>
      <c r="B15" s="23">
        <v>901</v>
      </c>
      <c r="C15" s="37" t="s">
        <v>18</v>
      </c>
      <c r="D15" s="23" t="s">
        <v>39</v>
      </c>
      <c r="E15" s="23" t="s">
        <v>11</v>
      </c>
      <c r="F15" s="25">
        <f>Иные!N14</f>
        <v>0</v>
      </c>
      <c r="G15" s="25">
        <f>Иные!O14</f>
        <v>0</v>
      </c>
      <c r="H15" s="39">
        <v>0</v>
      </c>
      <c r="J15" s="24"/>
    </row>
  </sheetData>
  <mergeCells count="11">
    <mergeCell ref="A2:H2"/>
    <mergeCell ref="F4:F5"/>
    <mergeCell ref="G4:G5"/>
    <mergeCell ref="H4:H5"/>
    <mergeCell ref="A1:F1"/>
    <mergeCell ref="A3:H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P21"/>
  <sheetViews>
    <sheetView zoomScale="80" zoomScaleNormal="80" workbookViewId="0">
      <selection activeCell="D11" sqref="D11"/>
    </sheetView>
  </sheetViews>
  <sheetFormatPr defaultColWidth="9.109375" defaultRowHeight="13.2" x14ac:dyDescent="0.3"/>
  <cols>
    <col min="1" max="1" width="39.88671875" style="2" customWidth="1"/>
    <col min="2" max="3" width="19.33203125" style="2" customWidth="1"/>
    <col min="4" max="4" width="13.88671875" style="2" customWidth="1"/>
    <col min="5" max="5" width="19.33203125" style="2" hidden="1" customWidth="1"/>
    <col min="6" max="6" width="17.44140625" style="2" hidden="1" customWidth="1"/>
    <col min="7" max="7" width="13.88671875" style="2" hidden="1" customWidth="1"/>
    <col min="8" max="8" width="19.33203125" style="2" hidden="1" customWidth="1"/>
    <col min="9" max="9" width="16.6640625" style="2" hidden="1" customWidth="1"/>
    <col min="10" max="10" width="13.88671875" style="2" hidden="1" customWidth="1"/>
    <col min="11" max="11" width="17.5546875" style="2" hidden="1" customWidth="1"/>
    <col min="12" max="12" width="16.109375" style="2" hidden="1" customWidth="1"/>
    <col min="13" max="13" width="13.88671875" style="2" hidden="1" customWidth="1"/>
    <col min="14" max="15" width="19.33203125" style="2" customWidth="1"/>
    <col min="16" max="16" width="13.88671875" style="2" customWidth="1"/>
    <col min="17" max="16384" width="9.109375" style="2"/>
  </cols>
  <sheetData>
    <row r="1" spans="1:16" s="1" customFormat="1" ht="30" customHeight="1" x14ac:dyDescent="0.3">
      <c r="A1" s="59" t="s">
        <v>48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16" ht="15.6" x14ac:dyDescent="0.25">
      <c r="A2" s="17" t="s">
        <v>14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ht="126.6" customHeight="1" x14ac:dyDescent="0.3">
      <c r="A3" s="58" t="s">
        <v>0</v>
      </c>
      <c r="B3" s="60" t="s">
        <v>30</v>
      </c>
      <c r="C3" s="61"/>
      <c r="D3" s="61"/>
      <c r="E3" s="60" t="e">
        <f>'ВСЕГО МБТ'!#REF!</f>
        <v>#REF!</v>
      </c>
      <c r="F3" s="61"/>
      <c r="G3" s="61"/>
      <c r="H3" s="60" t="e">
        <f>'ВСЕГО МБТ'!#REF!</f>
        <v>#REF!</v>
      </c>
      <c r="I3" s="61"/>
      <c r="J3" s="61"/>
      <c r="K3" s="60" t="e">
        <f>'ВСЕГО МБТ'!#REF!</f>
        <v>#REF!</v>
      </c>
      <c r="L3" s="61"/>
      <c r="M3" s="61"/>
      <c r="N3" s="60" t="s">
        <v>13</v>
      </c>
      <c r="O3" s="61"/>
      <c r="P3" s="61"/>
    </row>
    <row r="4" spans="1:16" ht="32.25" customHeight="1" x14ac:dyDescent="0.3">
      <c r="A4" s="58"/>
      <c r="B4" s="18" t="s">
        <v>1</v>
      </c>
      <c r="C4" s="19" t="s">
        <v>2</v>
      </c>
      <c r="D4" s="19" t="s">
        <v>3</v>
      </c>
      <c r="E4" s="18" t="s">
        <v>1</v>
      </c>
      <c r="F4" s="19" t="s">
        <v>2</v>
      </c>
      <c r="G4" s="19" t="s">
        <v>3</v>
      </c>
      <c r="H4" s="18" t="s">
        <v>1</v>
      </c>
      <c r="I4" s="19" t="s">
        <v>2</v>
      </c>
      <c r="J4" s="19" t="s">
        <v>3</v>
      </c>
      <c r="K4" s="18" t="s">
        <v>1</v>
      </c>
      <c r="L4" s="19" t="s">
        <v>2</v>
      </c>
      <c r="M4" s="19" t="s">
        <v>3</v>
      </c>
      <c r="N4" s="18" t="s">
        <v>1</v>
      </c>
      <c r="O4" s="19" t="s">
        <v>2</v>
      </c>
      <c r="P4" s="19" t="s">
        <v>3</v>
      </c>
    </row>
    <row r="5" spans="1:16" ht="54.75" customHeight="1" x14ac:dyDescent="0.3">
      <c r="A5" s="16" t="s">
        <v>21</v>
      </c>
      <c r="B5" s="4">
        <v>118600</v>
      </c>
      <c r="C5" s="4">
        <v>29649</v>
      </c>
      <c r="D5" s="5">
        <f t="shared" ref="D5:D13" si="0">IF(B5&gt;0,C5/B5*100,0)</f>
        <v>24.999156829679595</v>
      </c>
      <c r="E5" s="4">
        <v>0</v>
      </c>
      <c r="F5" s="4">
        <v>0</v>
      </c>
      <c r="G5" s="5">
        <f t="shared" ref="G5:G13" si="1">IF(E5&gt;0,F5/E5*100,0)</f>
        <v>0</v>
      </c>
      <c r="H5" s="4">
        <v>0</v>
      </c>
      <c r="I5" s="4">
        <v>0</v>
      </c>
      <c r="J5" s="5">
        <f t="shared" ref="J5:J13" si="2">IF(H5&gt;0,I5/H5*100,0)</f>
        <v>0</v>
      </c>
      <c r="K5" s="4">
        <v>0</v>
      </c>
      <c r="L5" s="4">
        <v>0</v>
      </c>
      <c r="M5" s="5">
        <f t="shared" ref="M5:M13" si="3">IF(K5&gt;0,L5/K5*100,0)</f>
        <v>0</v>
      </c>
      <c r="N5" s="4">
        <f>B5</f>
        <v>118600</v>
      </c>
      <c r="O5" s="4">
        <f t="shared" ref="O5:P5" si="4">C5</f>
        <v>29649</v>
      </c>
      <c r="P5" s="5">
        <f t="shared" si="4"/>
        <v>24.999156829679595</v>
      </c>
    </row>
    <row r="6" spans="1:16" ht="60.75" customHeight="1" x14ac:dyDescent="0.3">
      <c r="A6" s="16" t="s">
        <v>22</v>
      </c>
      <c r="B6" s="4">
        <v>43900</v>
      </c>
      <c r="C6" s="4">
        <v>10977</v>
      </c>
      <c r="D6" s="5">
        <f t="shared" si="0"/>
        <v>25.004555808656036</v>
      </c>
      <c r="E6" s="4">
        <v>0</v>
      </c>
      <c r="F6" s="4">
        <v>0</v>
      </c>
      <c r="G6" s="5">
        <f t="shared" si="1"/>
        <v>0</v>
      </c>
      <c r="H6" s="4">
        <v>0</v>
      </c>
      <c r="I6" s="4">
        <v>0</v>
      </c>
      <c r="J6" s="5">
        <f t="shared" si="2"/>
        <v>0</v>
      </c>
      <c r="K6" s="4">
        <v>0</v>
      </c>
      <c r="L6" s="4">
        <v>0</v>
      </c>
      <c r="M6" s="5">
        <f t="shared" si="3"/>
        <v>0</v>
      </c>
      <c r="N6" s="4">
        <f t="shared" ref="N6:N14" si="5">B6</f>
        <v>43900</v>
      </c>
      <c r="O6" s="4">
        <f t="shared" ref="O6:O14" si="6">C6</f>
        <v>10977</v>
      </c>
      <c r="P6" s="5">
        <f t="shared" ref="P6:P14" si="7">D6</f>
        <v>25.004555808656036</v>
      </c>
    </row>
    <row r="7" spans="1:16" ht="60.75" customHeight="1" x14ac:dyDescent="0.3">
      <c r="A7" s="16" t="s">
        <v>23</v>
      </c>
      <c r="B7" s="4">
        <v>153400</v>
      </c>
      <c r="C7" s="4">
        <v>38349</v>
      </c>
      <c r="D7" s="5">
        <f t="shared" si="0"/>
        <v>24.999348109517602</v>
      </c>
      <c r="E7" s="4">
        <v>0</v>
      </c>
      <c r="F7" s="4">
        <v>0</v>
      </c>
      <c r="G7" s="5">
        <f t="shared" si="1"/>
        <v>0</v>
      </c>
      <c r="H7" s="4">
        <v>0</v>
      </c>
      <c r="I7" s="4">
        <v>0</v>
      </c>
      <c r="J7" s="5">
        <f t="shared" si="2"/>
        <v>0</v>
      </c>
      <c r="K7" s="4">
        <v>0</v>
      </c>
      <c r="L7" s="4">
        <v>0</v>
      </c>
      <c r="M7" s="5">
        <f t="shared" si="3"/>
        <v>0</v>
      </c>
      <c r="N7" s="4">
        <f t="shared" si="5"/>
        <v>153400</v>
      </c>
      <c r="O7" s="4">
        <f t="shared" si="6"/>
        <v>38349</v>
      </c>
      <c r="P7" s="5">
        <f t="shared" si="7"/>
        <v>24.999348109517602</v>
      </c>
    </row>
    <row r="8" spans="1:16" ht="60.75" customHeight="1" x14ac:dyDescent="0.3">
      <c r="A8" s="16" t="s">
        <v>24</v>
      </c>
      <c r="B8" s="4">
        <v>270000</v>
      </c>
      <c r="C8" s="4">
        <v>67500</v>
      </c>
      <c r="D8" s="5">
        <f t="shared" si="0"/>
        <v>25</v>
      </c>
      <c r="E8" s="4">
        <v>0</v>
      </c>
      <c r="F8" s="4">
        <v>0</v>
      </c>
      <c r="G8" s="5">
        <f t="shared" si="1"/>
        <v>0</v>
      </c>
      <c r="H8" s="4">
        <v>0</v>
      </c>
      <c r="I8" s="4">
        <v>0</v>
      </c>
      <c r="J8" s="5">
        <f t="shared" si="2"/>
        <v>0</v>
      </c>
      <c r="K8" s="4">
        <v>0</v>
      </c>
      <c r="L8" s="4">
        <v>0</v>
      </c>
      <c r="M8" s="5">
        <f t="shared" si="3"/>
        <v>0</v>
      </c>
      <c r="N8" s="4">
        <f t="shared" si="5"/>
        <v>270000</v>
      </c>
      <c r="O8" s="4">
        <f t="shared" si="6"/>
        <v>67500</v>
      </c>
      <c r="P8" s="5">
        <f t="shared" si="7"/>
        <v>25</v>
      </c>
    </row>
    <row r="9" spans="1:16" ht="60.75" customHeight="1" x14ac:dyDescent="0.3">
      <c r="A9" s="16" t="s">
        <v>25</v>
      </c>
      <c r="B9" s="4">
        <v>0</v>
      </c>
      <c r="C9" s="4">
        <v>0</v>
      </c>
      <c r="D9" s="5">
        <f t="shared" si="0"/>
        <v>0</v>
      </c>
      <c r="E9" s="4">
        <v>0</v>
      </c>
      <c r="F9" s="4">
        <v>0</v>
      </c>
      <c r="G9" s="5">
        <f t="shared" si="1"/>
        <v>0</v>
      </c>
      <c r="H9" s="4">
        <v>0</v>
      </c>
      <c r="I9" s="4">
        <v>0</v>
      </c>
      <c r="J9" s="5">
        <f t="shared" si="2"/>
        <v>0</v>
      </c>
      <c r="K9" s="4">
        <v>0</v>
      </c>
      <c r="L9" s="4">
        <v>0</v>
      </c>
      <c r="M9" s="5">
        <f t="shared" si="3"/>
        <v>0</v>
      </c>
      <c r="N9" s="4">
        <f t="shared" si="5"/>
        <v>0</v>
      </c>
      <c r="O9" s="4">
        <f t="shared" si="6"/>
        <v>0</v>
      </c>
      <c r="P9" s="5">
        <f t="shared" si="7"/>
        <v>0</v>
      </c>
    </row>
    <row r="10" spans="1:16" ht="60.75" customHeight="1" x14ac:dyDescent="0.3">
      <c r="A10" s="16" t="s">
        <v>26</v>
      </c>
      <c r="B10" s="4">
        <v>0</v>
      </c>
      <c r="C10" s="4">
        <v>0</v>
      </c>
      <c r="D10" s="5">
        <f t="shared" si="0"/>
        <v>0</v>
      </c>
      <c r="E10" s="4">
        <v>0</v>
      </c>
      <c r="F10" s="4">
        <v>0</v>
      </c>
      <c r="G10" s="5">
        <f t="shared" si="1"/>
        <v>0</v>
      </c>
      <c r="H10" s="4">
        <v>0</v>
      </c>
      <c r="I10" s="4">
        <v>0</v>
      </c>
      <c r="J10" s="5">
        <f t="shared" si="2"/>
        <v>0</v>
      </c>
      <c r="K10" s="4">
        <v>0</v>
      </c>
      <c r="L10" s="4">
        <v>0</v>
      </c>
      <c r="M10" s="5">
        <f t="shared" si="3"/>
        <v>0</v>
      </c>
      <c r="N10" s="4">
        <f t="shared" si="5"/>
        <v>0</v>
      </c>
      <c r="O10" s="4">
        <f t="shared" si="6"/>
        <v>0</v>
      </c>
      <c r="P10" s="5">
        <f t="shared" si="7"/>
        <v>0</v>
      </c>
    </row>
    <row r="11" spans="1:16" ht="60.75" customHeight="1" x14ac:dyDescent="0.3">
      <c r="A11" s="16" t="s">
        <v>27</v>
      </c>
      <c r="B11" s="4">
        <v>386400</v>
      </c>
      <c r="C11" s="4">
        <v>96600</v>
      </c>
      <c r="D11" s="5">
        <f t="shared" si="0"/>
        <v>25</v>
      </c>
      <c r="E11" s="4">
        <v>0</v>
      </c>
      <c r="F11" s="4">
        <v>0</v>
      </c>
      <c r="G11" s="5">
        <f t="shared" si="1"/>
        <v>0</v>
      </c>
      <c r="H11" s="4">
        <v>0</v>
      </c>
      <c r="I11" s="4">
        <v>0</v>
      </c>
      <c r="J11" s="5">
        <f t="shared" si="2"/>
        <v>0</v>
      </c>
      <c r="K11" s="4">
        <v>0</v>
      </c>
      <c r="L11" s="4">
        <v>0</v>
      </c>
      <c r="M11" s="5">
        <f t="shared" si="3"/>
        <v>0</v>
      </c>
      <c r="N11" s="4">
        <f t="shared" si="5"/>
        <v>386400</v>
      </c>
      <c r="O11" s="4">
        <f t="shared" si="6"/>
        <v>96600</v>
      </c>
      <c r="P11" s="5">
        <f t="shared" si="7"/>
        <v>25</v>
      </c>
    </row>
    <row r="12" spans="1:16" ht="60.75" customHeight="1" x14ac:dyDescent="0.3">
      <c r="A12" s="16" t="s">
        <v>28</v>
      </c>
      <c r="B12" s="4">
        <v>0</v>
      </c>
      <c r="C12" s="4">
        <v>0</v>
      </c>
      <c r="D12" s="5">
        <f t="shared" si="0"/>
        <v>0</v>
      </c>
      <c r="E12" s="4">
        <v>0</v>
      </c>
      <c r="F12" s="4">
        <v>0</v>
      </c>
      <c r="G12" s="5">
        <f t="shared" si="1"/>
        <v>0</v>
      </c>
      <c r="H12" s="4">
        <v>0</v>
      </c>
      <c r="I12" s="4">
        <v>0</v>
      </c>
      <c r="J12" s="5">
        <f t="shared" si="2"/>
        <v>0</v>
      </c>
      <c r="K12" s="4">
        <v>0</v>
      </c>
      <c r="L12" s="4">
        <v>0</v>
      </c>
      <c r="M12" s="5">
        <f t="shared" si="3"/>
        <v>0</v>
      </c>
      <c r="N12" s="4">
        <f t="shared" si="5"/>
        <v>0</v>
      </c>
      <c r="O12" s="4">
        <f t="shared" si="6"/>
        <v>0</v>
      </c>
      <c r="P12" s="5">
        <f t="shared" si="7"/>
        <v>0</v>
      </c>
    </row>
    <row r="13" spans="1:16" ht="60.75" customHeight="1" x14ac:dyDescent="0.3">
      <c r="A13" s="16" t="s">
        <v>29</v>
      </c>
      <c r="B13" s="4">
        <v>0</v>
      </c>
      <c r="C13" s="4">
        <v>0</v>
      </c>
      <c r="D13" s="5">
        <f t="shared" si="0"/>
        <v>0</v>
      </c>
      <c r="E13" s="4">
        <v>0</v>
      </c>
      <c r="F13" s="4">
        <v>0</v>
      </c>
      <c r="G13" s="5">
        <f t="shared" si="1"/>
        <v>0</v>
      </c>
      <c r="H13" s="4">
        <v>0</v>
      </c>
      <c r="I13" s="4">
        <v>0</v>
      </c>
      <c r="J13" s="5">
        <f t="shared" si="2"/>
        <v>0</v>
      </c>
      <c r="K13" s="4">
        <v>0</v>
      </c>
      <c r="L13" s="4">
        <v>0</v>
      </c>
      <c r="M13" s="5">
        <f t="shared" si="3"/>
        <v>0</v>
      </c>
      <c r="N13" s="4">
        <f t="shared" si="5"/>
        <v>0</v>
      </c>
      <c r="O13" s="4">
        <f t="shared" si="6"/>
        <v>0</v>
      </c>
      <c r="P13" s="5">
        <f t="shared" si="7"/>
        <v>0</v>
      </c>
    </row>
    <row r="14" spans="1:16" ht="15.6" x14ac:dyDescent="0.3">
      <c r="A14" s="6" t="s">
        <v>4</v>
      </c>
      <c r="B14" s="7">
        <f>SUM(B5:B13)</f>
        <v>972300</v>
      </c>
      <c r="C14" s="7">
        <f>SUM(C5:C13)</f>
        <v>243075</v>
      </c>
      <c r="D14" s="8">
        <f>C14/B14*100</f>
        <v>25</v>
      </c>
      <c r="E14" s="7">
        <f>SUM(E5:E13)</f>
        <v>0</v>
      </c>
      <c r="F14" s="7">
        <f>SUM(F5:F13)</f>
        <v>0</v>
      </c>
      <c r="G14" s="8" t="e">
        <f>F14/E14*100</f>
        <v>#DIV/0!</v>
      </c>
      <c r="H14" s="7">
        <f>SUM(H5:H13)</f>
        <v>0</v>
      </c>
      <c r="I14" s="7">
        <f>SUM(I5:I13)</f>
        <v>0</v>
      </c>
      <c r="J14" s="8" t="e">
        <f>I14/H14*100</f>
        <v>#DIV/0!</v>
      </c>
      <c r="K14" s="7">
        <f>SUM(K5:K13)</f>
        <v>0</v>
      </c>
      <c r="L14" s="7">
        <f>SUM(L5:L13)</f>
        <v>0</v>
      </c>
      <c r="M14" s="8" t="e">
        <f>L14/K14*100</f>
        <v>#DIV/0!</v>
      </c>
      <c r="N14" s="36">
        <f t="shared" si="5"/>
        <v>972300</v>
      </c>
      <c r="O14" s="36">
        <f t="shared" si="6"/>
        <v>243075</v>
      </c>
      <c r="P14" s="41">
        <f t="shared" si="7"/>
        <v>25</v>
      </c>
    </row>
    <row r="16" spans="1:16" ht="13.8" x14ac:dyDescent="0.3">
      <c r="B16" s="9"/>
      <c r="C16" s="9"/>
      <c r="E16" s="9"/>
      <c r="F16" s="9"/>
      <c r="H16" s="9"/>
      <c r="I16" s="9"/>
      <c r="K16" s="9"/>
      <c r="L16" s="9"/>
      <c r="N16" s="9"/>
      <c r="O16" s="9"/>
    </row>
    <row r="17" spans="1:16" ht="16.8" x14ac:dyDescent="0.3">
      <c r="A17" s="10"/>
      <c r="B17" s="11"/>
      <c r="C17" s="12"/>
      <c r="D17" s="13"/>
      <c r="E17" s="11"/>
      <c r="F17" s="12"/>
      <c r="G17" s="13"/>
      <c r="H17" s="11"/>
      <c r="I17" s="12"/>
      <c r="J17" s="13"/>
      <c r="K17" s="11"/>
      <c r="L17" s="12"/>
      <c r="M17" s="13"/>
      <c r="N17" s="11"/>
      <c r="O17" s="12"/>
      <c r="P17" s="13"/>
    </row>
    <row r="18" spans="1:16" ht="16.8" x14ac:dyDescent="0.3">
      <c r="A18" s="14"/>
      <c r="B18" s="11"/>
      <c r="C18" s="11"/>
      <c r="D18" s="14"/>
      <c r="E18" s="11"/>
      <c r="F18" s="11"/>
      <c r="G18" s="14"/>
      <c r="H18" s="11"/>
      <c r="I18" s="11"/>
      <c r="J18" s="14"/>
      <c r="K18" s="11"/>
      <c r="L18" s="11"/>
      <c r="M18" s="14"/>
      <c r="N18" s="11"/>
      <c r="O18" s="11"/>
      <c r="P18" s="14"/>
    </row>
    <row r="19" spans="1:16" ht="16.8" x14ac:dyDescent="0.3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</row>
    <row r="20" spans="1:16" ht="16.8" x14ac:dyDescent="0.3">
      <c r="A20" s="15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</row>
    <row r="21" spans="1:16" ht="16.8" x14ac:dyDescent="0.3">
      <c r="A21" s="15"/>
      <c r="B21" s="14"/>
      <c r="C21" s="56"/>
      <c r="D21" s="56"/>
      <c r="E21" s="14"/>
      <c r="F21" s="56"/>
      <c r="G21" s="56"/>
      <c r="H21" s="14"/>
      <c r="I21" s="56"/>
      <c r="J21" s="56"/>
      <c r="K21" s="14"/>
      <c r="L21" s="56"/>
      <c r="M21" s="56"/>
      <c r="N21" s="14"/>
      <c r="O21" s="56"/>
      <c r="P21" s="56"/>
    </row>
  </sheetData>
  <mergeCells count="17">
    <mergeCell ref="F21:G21"/>
    <mergeCell ref="O21:P21"/>
    <mergeCell ref="H2:J2"/>
    <mergeCell ref="K2:M2"/>
    <mergeCell ref="A3:A4"/>
    <mergeCell ref="A1:P1"/>
    <mergeCell ref="E2:G2"/>
    <mergeCell ref="E3:G3"/>
    <mergeCell ref="N2:P2"/>
    <mergeCell ref="N3:P3"/>
    <mergeCell ref="H3:J3"/>
    <mergeCell ref="K3:M3"/>
    <mergeCell ref="I21:J21"/>
    <mergeCell ref="L21:M21"/>
    <mergeCell ref="B2:D2"/>
    <mergeCell ref="C21:D21"/>
    <mergeCell ref="B3:D3"/>
  </mergeCells>
  <pageMargins left="0.7" right="0.7" top="0.75" bottom="0.75" header="0.3" footer="0.3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S21"/>
  <sheetViews>
    <sheetView tabSelected="1" zoomScale="80" zoomScaleNormal="80" workbookViewId="0">
      <pane xSplit="1" ySplit="5" topLeftCell="D6" activePane="bottomRight" state="frozen"/>
      <selection pane="topRight" activeCell="B1" sqref="B1"/>
      <selection pane="bottomLeft" activeCell="A6" sqref="A6"/>
      <selection pane="bottomRight" activeCell="L10" sqref="L10"/>
    </sheetView>
  </sheetViews>
  <sheetFormatPr defaultColWidth="9.109375" defaultRowHeight="13.2" x14ac:dyDescent="0.3"/>
  <cols>
    <col min="1" max="1" width="43.6640625" style="2" customWidth="1"/>
    <col min="2" max="7" width="15.44140625" style="2" customWidth="1"/>
    <col min="8" max="9" width="14.33203125" style="2" customWidth="1"/>
    <col min="10" max="10" width="12.33203125" style="2" customWidth="1"/>
    <col min="11" max="11" width="15.5546875" style="2" customWidth="1"/>
    <col min="12" max="12" width="16.5546875" style="2" customWidth="1"/>
    <col min="13" max="13" width="14.5546875" style="2" customWidth="1"/>
    <col min="14" max="14" width="13.6640625" style="2" hidden="1" customWidth="1"/>
    <col min="15" max="16" width="11.88671875" style="2" hidden="1" customWidth="1"/>
    <col min="17" max="18" width="19.33203125" style="2" customWidth="1"/>
    <col min="19" max="19" width="13.88671875" style="2" customWidth="1"/>
    <col min="20" max="16384" width="9.109375" style="2"/>
  </cols>
  <sheetData>
    <row r="1" spans="1:19" s="1" customFormat="1" ht="30" customHeight="1" x14ac:dyDescent="0.3">
      <c r="A1" s="59" t="s">
        <v>49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19" ht="15.6" x14ac:dyDescent="0.25">
      <c r="A2" s="17" t="s">
        <v>14</v>
      </c>
      <c r="B2" s="17"/>
      <c r="C2" s="17"/>
      <c r="D2" s="17"/>
      <c r="E2" s="17"/>
      <c r="F2" s="17"/>
      <c r="G2" s="17"/>
      <c r="H2" s="57"/>
      <c r="I2" s="57"/>
      <c r="J2" s="57"/>
      <c r="K2" s="57"/>
      <c r="L2" s="57"/>
      <c r="M2" s="57"/>
      <c r="N2" s="34"/>
      <c r="O2" s="34"/>
      <c r="P2" s="34"/>
      <c r="Q2" s="57"/>
      <c r="R2" s="57"/>
      <c r="S2" s="57"/>
    </row>
    <row r="3" spans="1:19" ht="310.5" customHeight="1" x14ac:dyDescent="0.3">
      <c r="A3" s="58" t="s">
        <v>0</v>
      </c>
      <c r="B3" s="60" t="s">
        <v>46</v>
      </c>
      <c r="C3" s="61"/>
      <c r="D3" s="61"/>
      <c r="E3" s="60" t="s">
        <v>32</v>
      </c>
      <c r="F3" s="61"/>
      <c r="G3" s="61"/>
      <c r="H3" s="60" t="s">
        <v>33</v>
      </c>
      <c r="I3" s="61"/>
      <c r="J3" s="61"/>
      <c r="K3" s="60" t="s">
        <v>34</v>
      </c>
      <c r="L3" s="61"/>
      <c r="M3" s="61"/>
      <c r="N3" s="60" t="s">
        <v>35</v>
      </c>
      <c r="O3" s="61"/>
      <c r="P3" s="61"/>
      <c r="Q3" s="60" t="s">
        <v>13</v>
      </c>
      <c r="R3" s="61"/>
      <c r="S3" s="61"/>
    </row>
    <row r="4" spans="1:19" ht="32.25" customHeight="1" x14ac:dyDescent="0.3">
      <c r="A4" s="58"/>
      <c r="B4" s="18" t="s">
        <v>1</v>
      </c>
      <c r="C4" s="19" t="s">
        <v>2</v>
      </c>
      <c r="D4" s="19" t="s">
        <v>3</v>
      </c>
      <c r="E4" s="18" t="s">
        <v>1</v>
      </c>
      <c r="F4" s="19" t="s">
        <v>2</v>
      </c>
      <c r="G4" s="19" t="s">
        <v>3</v>
      </c>
      <c r="H4" s="18" t="s">
        <v>1</v>
      </c>
      <c r="I4" s="19" t="s">
        <v>2</v>
      </c>
      <c r="J4" s="19" t="s">
        <v>3</v>
      </c>
      <c r="K4" s="18" t="s">
        <v>1</v>
      </c>
      <c r="L4" s="19" t="s">
        <v>2</v>
      </c>
      <c r="M4" s="19" t="s">
        <v>3</v>
      </c>
      <c r="N4" s="18" t="s">
        <v>1</v>
      </c>
      <c r="O4" s="19" t="s">
        <v>2</v>
      </c>
      <c r="P4" s="19" t="s">
        <v>3</v>
      </c>
      <c r="Q4" s="18" t="s">
        <v>1</v>
      </c>
      <c r="R4" s="19" t="s">
        <v>2</v>
      </c>
      <c r="S4" s="19" t="s">
        <v>3</v>
      </c>
    </row>
    <row r="5" spans="1:19" ht="48.75" customHeight="1" x14ac:dyDescent="0.3">
      <c r="A5" s="16" t="s">
        <v>21</v>
      </c>
      <c r="B5" s="4">
        <v>2242420</v>
      </c>
      <c r="C5" s="4">
        <v>560605</v>
      </c>
      <c r="D5" s="5">
        <f t="shared" ref="D5:D13" si="0">IF(B5&gt;0,C5/B5*100,0)</f>
        <v>25</v>
      </c>
      <c r="E5" s="42">
        <v>22240</v>
      </c>
      <c r="F5" s="4">
        <v>0</v>
      </c>
      <c r="G5" s="5">
        <f t="shared" ref="G5:G13" si="1">IF(E5&gt;0,F5/E5*100,0)</f>
        <v>0</v>
      </c>
      <c r="H5" s="4">
        <v>26120</v>
      </c>
      <c r="I5" s="4">
        <v>0</v>
      </c>
      <c r="J5" s="5">
        <f t="shared" ref="J5" si="2">IF(H5&gt;0,I5/H5*100,0)</f>
        <v>0</v>
      </c>
      <c r="K5" s="4">
        <v>3973059.6</v>
      </c>
      <c r="L5" s="4">
        <v>165750</v>
      </c>
      <c r="M5" s="5">
        <f t="shared" ref="M5:M13" si="3">IF(K5&gt;0,L5/K5*100,0)</f>
        <v>4.1718478121999478</v>
      </c>
      <c r="N5" s="4"/>
      <c r="O5" s="4">
        <v>0</v>
      </c>
      <c r="P5" s="5">
        <f t="shared" ref="P5:P13" si="4">IF(N5&gt;0,O5/N5*100,0)</f>
        <v>0</v>
      </c>
      <c r="Q5" s="4">
        <f>E5+H5+K5+N5+B5</f>
        <v>6263839.5999999996</v>
      </c>
      <c r="R5" s="4">
        <f>F5+I5+L5+O5+C5</f>
        <v>726355</v>
      </c>
      <c r="S5" s="5">
        <f t="shared" ref="S5" si="5">IF(Q5&gt;0,R5/Q5*100,0)</f>
        <v>11.59600255408839</v>
      </c>
    </row>
    <row r="6" spans="1:19" ht="48.75" customHeight="1" x14ac:dyDescent="0.3">
      <c r="A6" s="3" t="s">
        <v>22</v>
      </c>
      <c r="B6" s="4">
        <v>1694450</v>
      </c>
      <c r="C6" s="4">
        <v>423612</v>
      </c>
      <c r="D6" s="5">
        <f t="shared" si="0"/>
        <v>24.999970491900026</v>
      </c>
      <c r="E6" s="42">
        <v>19880</v>
      </c>
      <c r="F6" s="4">
        <v>0</v>
      </c>
      <c r="G6" s="5">
        <f t="shared" si="1"/>
        <v>0</v>
      </c>
      <c r="H6" s="4">
        <v>23350</v>
      </c>
      <c r="I6" s="4">
        <v>0</v>
      </c>
      <c r="J6" s="5">
        <f t="shared" ref="J6:J13" si="6">IF(H6&gt;0,I6/H6*100,0)</f>
        <v>0</v>
      </c>
      <c r="K6" s="4">
        <v>1641000</v>
      </c>
      <c r="L6" s="4">
        <v>301500</v>
      </c>
      <c r="M6" s="5">
        <f t="shared" si="3"/>
        <v>18.37294332723949</v>
      </c>
      <c r="N6" s="4"/>
      <c r="O6" s="4">
        <v>0</v>
      </c>
      <c r="P6" s="5">
        <f t="shared" si="4"/>
        <v>0</v>
      </c>
      <c r="Q6" s="4">
        <f t="shared" ref="Q6:Q14" si="7">E6+H6+K6+N6+B6</f>
        <v>3378680</v>
      </c>
      <c r="R6" s="4">
        <f t="shared" ref="R6:R14" si="8">F6+I6+L6+O6+C6</f>
        <v>725112</v>
      </c>
      <c r="S6" s="5">
        <f t="shared" ref="S6:S13" si="9">IF(Q6&gt;0,R6/Q6*100,0)</f>
        <v>21.461399126286004</v>
      </c>
    </row>
    <row r="7" spans="1:19" ht="48.75" customHeight="1" x14ac:dyDescent="0.3">
      <c r="A7" s="3" t="s">
        <v>23</v>
      </c>
      <c r="B7" s="4">
        <v>789850</v>
      </c>
      <c r="C7" s="4">
        <v>197463</v>
      </c>
      <c r="D7" s="5">
        <f t="shared" si="0"/>
        <v>25.000063303158825</v>
      </c>
      <c r="E7" s="42">
        <v>72750</v>
      </c>
      <c r="F7" s="4">
        <v>0</v>
      </c>
      <c r="G7" s="5">
        <f t="shared" si="1"/>
        <v>0</v>
      </c>
      <c r="H7" s="4">
        <v>85470</v>
      </c>
      <c r="I7" s="4">
        <v>0</v>
      </c>
      <c r="J7" s="5">
        <f t="shared" si="6"/>
        <v>0</v>
      </c>
      <c r="K7" s="4">
        <v>8971924.2400000002</v>
      </c>
      <c r="L7" s="4">
        <v>906750</v>
      </c>
      <c r="M7" s="5">
        <f t="shared" si="3"/>
        <v>10.106527604829619</v>
      </c>
      <c r="N7" s="4"/>
      <c r="O7" s="4">
        <v>0</v>
      </c>
      <c r="P7" s="5">
        <f t="shared" si="4"/>
        <v>0</v>
      </c>
      <c r="Q7" s="4">
        <f t="shared" si="7"/>
        <v>9919994.2400000002</v>
      </c>
      <c r="R7" s="4">
        <f t="shared" si="8"/>
        <v>1104213</v>
      </c>
      <c r="S7" s="5">
        <f t="shared" si="9"/>
        <v>11.131185898753102</v>
      </c>
    </row>
    <row r="8" spans="1:19" ht="48.75" customHeight="1" x14ac:dyDescent="0.3">
      <c r="A8" s="3" t="s">
        <v>24</v>
      </c>
      <c r="B8" s="4">
        <v>2724920</v>
      </c>
      <c r="C8" s="4">
        <v>681231</v>
      </c>
      <c r="D8" s="5">
        <f t="shared" si="0"/>
        <v>25.00003669832509</v>
      </c>
      <c r="E8" s="43">
        <v>23900</v>
      </c>
      <c r="F8" s="4">
        <v>0</v>
      </c>
      <c r="G8" s="5">
        <f t="shared" si="1"/>
        <v>0</v>
      </c>
      <c r="H8" s="4">
        <v>28080</v>
      </c>
      <c r="I8" s="4">
        <v>0</v>
      </c>
      <c r="J8" s="5">
        <f t="shared" si="6"/>
        <v>0</v>
      </c>
      <c r="K8" s="4">
        <v>1092000</v>
      </c>
      <c r="L8" s="4">
        <v>218750</v>
      </c>
      <c r="M8" s="5">
        <f t="shared" si="3"/>
        <v>20.032051282051285</v>
      </c>
      <c r="N8" s="4"/>
      <c r="O8" s="4">
        <v>0</v>
      </c>
      <c r="P8" s="5">
        <f t="shared" si="4"/>
        <v>0</v>
      </c>
      <c r="Q8" s="4">
        <f t="shared" si="7"/>
        <v>3868900</v>
      </c>
      <c r="R8" s="4">
        <f t="shared" si="8"/>
        <v>899981</v>
      </c>
      <c r="S8" s="5">
        <f t="shared" si="9"/>
        <v>23.261934916901446</v>
      </c>
    </row>
    <row r="9" spans="1:19" ht="48.75" customHeight="1" x14ac:dyDescent="0.3">
      <c r="A9" s="3" t="s">
        <v>25</v>
      </c>
      <c r="B9" s="4">
        <v>0</v>
      </c>
      <c r="C9" s="4"/>
      <c r="D9" s="5">
        <f t="shared" si="0"/>
        <v>0</v>
      </c>
      <c r="E9" s="43">
        <v>45020</v>
      </c>
      <c r="F9" s="4">
        <v>0</v>
      </c>
      <c r="G9" s="5">
        <f t="shared" si="1"/>
        <v>0</v>
      </c>
      <c r="H9" s="4">
        <v>52890</v>
      </c>
      <c r="I9" s="4">
        <v>52800</v>
      </c>
      <c r="J9" s="5">
        <f t="shared" si="6"/>
        <v>99.829835507657407</v>
      </c>
      <c r="K9" s="4">
        <v>1449000</v>
      </c>
      <c r="L9" s="4">
        <v>1182795.76</v>
      </c>
      <c r="M9" s="5">
        <f t="shared" si="3"/>
        <v>81.628416839199446</v>
      </c>
      <c r="N9" s="4"/>
      <c r="O9" s="4">
        <v>0</v>
      </c>
      <c r="P9" s="5">
        <f t="shared" si="4"/>
        <v>0</v>
      </c>
      <c r="Q9" s="4">
        <f t="shared" si="7"/>
        <v>1546910</v>
      </c>
      <c r="R9" s="4">
        <f t="shared" si="8"/>
        <v>1235595.76</v>
      </c>
      <c r="S9" s="5">
        <f t="shared" si="9"/>
        <v>79.875090341390248</v>
      </c>
    </row>
    <row r="10" spans="1:19" ht="48.75" customHeight="1" x14ac:dyDescent="0.3">
      <c r="A10" s="3" t="s">
        <v>26</v>
      </c>
      <c r="B10" s="4">
        <v>0</v>
      </c>
      <c r="C10" s="4"/>
      <c r="D10" s="5">
        <f t="shared" si="0"/>
        <v>0</v>
      </c>
      <c r="E10" s="43">
        <v>47190</v>
      </c>
      <c r="F10" s="4">
        <v>0</v>
      </c>
      <c r="G10" s="5">
        <f t="shared" si="1"/>
        <v>0</v>
      </c>
      <c r="H10" s="4">
        <v>55440</v>
      </c>
      <c r="I10" s="4">
        <v>0</v>
      </c>
      <c r="J10" s="5">
        <f t="shared" si="6"/>
        <v>0</v>
      </c>
      <c r="K10" s="4">
        <v>3732246.46</v>
      </c>
      <c r="L10" s="4">
        <v>353250</v>
      </c>
      <c r="M10" s="5">
        <f t="shared" si="3"/>
        <v>9.4648090308591257</v>
      </c>
      <c r="N10" s="4"/>
      <c r="O10" s="4">
        <v>0</v>
      </c>
      <c r="P10" s="5">
        <f t="shared" si="4"/>
        <v>0</v>
      </c>
      <c r="Q10" s="4">
        <f t="shared" si="7"/>
        <v>3834876.46</v>
      </c>
      <c r="R10" s="4">
        <f t="shared" si="8"/>
        <v>353250</v>
      </c>
      <c r="S10" s="5">
        <f t="shared" si="9"/>
        <v>9.2115092541990258</v>
      </c>
    </row>
    <row r="11" spans="1:19" ht="48.75" customHeight="1" x14ac:dyDescent="0.3">
      <c r="A11" s="3" t="s">
        <v>27</v>
      </c>
      <c r="B11" s="4">
        <v>1200000</v>
      </c>
      <c r="C11" s="4">
        <v>300000</v>
      </c>
      <c r="D11" s="5">
        <f t="shared" si="0"/>
        <v>25</v>
      </c>
      <c r="E11" s="43">
        <v>32550</v>
      </c>
      <c r="F11" s="4">
        <v>0</v>
      </c>
      <c r="G11" s="5">
        <f t="shared" si="1"/>
        <v>0</v>
      </c>
      <c r="H11" s="4">
        <v>38250</v>
      </c>
      <c r="I11" s="4">
        <v>0</v>
      </c>
      <c r="J11" s="5">
        <f t="shared" si="6"/>
        <v>0</v>
      </c>
      <c r="K11" s="4">
        <v>1167000</v>
      </c>
      <c r="L11" s="4">
        <v>196500</v>
      </c>
      <c r="M11" s="5">
        <f t="shared" si="3"/>
        <v>16.838046272493575</v>
      </c>
      <c r="N11" s="4"/>
      <c r="O11" s="4">
        <v>0</v>
      </c>
      <c r="P11" s="5">
        <f t="shared" si="4"/>
        <v>0</v>
      </c>
      <c r="Q11" s="4">
        <f t="shared" si="7"/>
        <v>2437800</v>
      </c>
      <c r="R11" s="4">
        <f t="shared" si="8"/>
        <v>496500</v>
      </c>
      <c r="S11" s="5">
        <f t="shared" si="9"/>
        <v>20.36672409549594</v>
      </c>
    </row>
    <row r="12" spans="1:19" ht="48.75" customHeight="1" x14ac:dyDescent="0.3">
      <c r="A12" s="3" t="s">
        <v>28</v>
      </c>
      <c r="B12" s="4">
        <v>943930</v>
      </c>
      <c r="C12" s="4">
        <v>314643</v>
      </c>
      <c r="D12" s="5">
        <f t="shared" si="0"/>
        <v>33.333298019980298</v>
      </c>
      <c r="E12" s="43">
        <v>45080</v>
      </c>
      <c r="F12" s="4">
        <v>0</v>
      </c>
      <c r="G12" s="5">
        <f t="shared" si="1"/>
        <v>0</v>
      </c>
      <c r="H12" s="4">
        <v>52970</v>
      </c>
      <c r="I12" s="4">
        <v>0</v>
      </c>
      <c r="J12" s="5">
        <f t="shared" si="6"/>
        <v>0</v>
      </c>
      <c r="K12" s="4">
        <v>1575000</v>
      </c>
      <c r="L12" s="4">
        <v>265500</v>
      </c>
      <c r="M12" s="5">
        <f t="shared" si="3"/>
        <v>16.857142857142858</v>
      </c>
      <c r="N12" s="4"/>
      <c r="O12" s="4">
        <v>0</v>
      </c>
      <c r="P12" s="5">
        <f t="shared" si="4"/>
        <v>0</v>
      </c>
      <c r="Q12" s="4">
        <f t="shared" si="7"/>
        <v>2616980</v>
      </c>
      <c r="R12" s="4">
        <f t="shared" si="8"/>
        <v>580143</v>
      </c>
      <c r="S12" s="5">
        <f t="shared" si="9"/>
        <v>22.168415501837995</v>
      </c>
    </row>
    <row r="13" spans="1:19" ht="48.75" customHeight="1" x14ac:dyDescent="0.3">
      <c r="A13" s="3" t="s">
        <v>29</v>
      </c>
      <c r="B13" s="4">
        <v>404430</v>
      </c>
      <c r="C13" s="4">
        <v>101106</v>
      </c>
      <c r="D13" s="5">
        <f t="shared" si="0"/>
        <v>24.999629107632966</v>
      </c>
      <c r="E13" s="43">
        <v>41990</v>
      </c>
      <c r="F13" s="4">
        <v>0</v>
      </c>
      <c r="G13" s="5">
        <f t="shared" si="1"/>
        <v>0</v>
      </c>
      <c r="H13" s="4">
        <v>49330</v>
      </c>
      <c r="I13" s="4">
        <v>0</v>
      </c>
      <c r="J13" s="5">
        <f t="shared" si="6"/>
        <v>0</v>
      </c>
      <c r="K13" s="4">
        <v>1372200</v>
      </c>
      <c r="L13" s="4">
        <v>539250</v>
      </c>
      <c r="M13" s="5">
        <f t="shared" si="3"/>
        <v>39.298207258417136</v>
      </c>
      <c r="N13" s="4"/>
      <c r="O13" s="4">
        <v>0</v>
      </c>
      <c r="P13" s="5">
        <f t="shared" si="4"/>
        <v>0</v>
      </c>
      <c r="Q13" s="4">
        <f t="shared" si="7"/>
        <v>1867950</v>
      </c>
      <c r="R13" s="4">
        <f t="shared" si="8"/>
        <v>640356</v>
      </c>
      <c r="S13" s="5">
        <f t="shared" si="9"/>
        <v>34.281217377338798</v>
      </c>
    </row>
    <row r="14" spans="1:19" ht="15.6" x14ac:dyDescent="0.3">
      <c r="A14" s="6" t="s">
        <v>4</v>
      </c>
      <c r="B14" s="7">
        <f>SUM(B5:B13)</f>
        <v>10000000</v>
      </c>
      <c r="C14" s="7">
        <f>SUM(C5:C13)</f>
        <v>2578660</v>
      </c>
      <c r="D14" s="8">
        <f>C14/B14*100</f>
        <v>25.7866</v>
      </c>
      <c r="E14" s="7">
        <f>SUM(E5:E13)</f>
        <v>350600</v>
      </c>
      <c r="F14" s="7">
        <f>SUM(F5:F13)</f>
        <v>0</v>
      </c>
      <c r="G14" s="8">
        <f>F14/E14*100</f>
        <v>0</v>
      </c>
      <c r="H14" s="7">
        <f>SUM(H5:H13)</f>
        <v>411900</v>
      </c>
      <c r="I14" s="7">
        <f>SUM(I5:I13)</f>
        <v>52800</v>
      </c>
      <c r="J14" s="8">
        <f>I14/H14*100</f>
        <v>12.818645302257831</v>
      </c>
      <c r="K14" s="7">
        <f>SUM(K5:K13)</f>
        <v>24973430.300000001</v>
      </c>
      <c r="L14" s="7">
        <f>SUM(L5:L13)</f>
        <v>4130045.76</v>
      </c>
      <c r="M14" s="8">
        <f>L14/K14*100</f>
        <v>16.537759171994885</v>
      </c>
      <c r="N14" s="7">
        <f>SUM(N5:N13)</f>
        <v>0</v>
      </c>
      <c r="O14" s="7">
        <f>SUM(O5:O13)</f>
        <v>0</v>
      </c>
      <c r="P14" s="8" t="e">
        <f>O14/N14*100</f>
        <v>#DIV/0!</v>
      </c>
      <c r="Q14" s="36">
        <f t="shared" si="7"/>
        <v>35735930.299999997</v>
      </c>
      <c r="R14" s="36">
        <f t="shared" si="8"/>
        <v>6761505.7599999998</v>
      </c>
      <c r="S14" s="8">
        <f>R14/Q14*100</f>
        <v>18.920749238197391</v>
      </c>
    </row>
    <row r="16" spans="1:19" ht="13.8" x14ac:dyDescent="0.3">
      <c r="H16" s="9"/>
      <c r="I16" s="9"/>
      <c r="K16" s="9"/>
      <c r="L16" s="9"/>
      <c r="Q16" s="9"/>
      <c r="R16" s="9"/>
    </row>
    <row r="17" spans="1:19" ht="16.8" x14ac:dyDescent="0.3">
      <c r="A17" s="10"/>
      <c r="B17" s="10"/>
      <c r="C17" s="10"/>
      <c r="D17" s="10"/>
      <c r="E17" s="10"/>
      <c r="F17" s="10"/>
      <c r="G17" s="10"/>
      <c r="H17" s="11"/>
      <c r="I17" s="12"/>
      <c r="J17" s="13"/>
      <c r="K17" s="11"/>
      <c r="L17" s="12"/>
      <c r="M17" s="13"/>
      <c r="N17" s="13"/>
      <c r="O17" s="13"/>
      <c r="P17" s="13"/>
      <c r="Q17" s="11"/>
      <c r="R17" s="12"/>
      <c r="S17" s="13"/>
    </row>
    <row r="18" spans="1:19" ht="16.8" x14ac:dyDescent="0.3">
      <c r="A18" s="14"/>
      <c r="B18" s="14"/>
      <c r="C18" s="14"/>
      <c r="D18" s="14"/>
      <c r="E18" s="14"/>
      <c r="F18" s="14"/>
      <c r="G18" s="14"/>
      <c r="H18" s="11"/>
      <c r="I18" s="11"/>
      <c r="J18" s="14"/>
      <c r="K18" s="11"/>
      <c r="L18" s="11"/>
      <c r="M18" s="14"/>
      <c r="N18" s="14"/>
      <c r="O18" s="14"/>
      <c r="P18" s="14"/>
      <c r="Q18" s="11"/>
      <c r="R18" s="11"/>
      <c r="S18" s="14"/>
    </row>
    <row r="19" spans="1:19" ht="16.8" x14ac:dyDescent="0.3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19" ht="16.8" x14ac:dyDescent="0.3">
      <c r="A20" s="15"/>
      <c r="B20" s="15"/>
      <c r="C20" s="15"/>
      <c r="D20" s="15"/>
      <c r="E20" s="15"/>
      <c r="F20" s="15"/>
      <c r="G20" s="15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spans="1:19" ht="16.8" x14ac:dyDescent="0.3">
      <c r="A21" s="15"/>
      <c r="B21" s="15"/>
      <c r="C21" s="15"/>
      <c r="D21" s="15"/>
      <c r="E21" s="15"/>
      <c r="F21" s="15"/>
      <c r="G21" s="15"/>
      <c r="H21" s="14"/>
      <c r="I21" s="56"/>
      <c r="J21" s="56"/>
      <c r="K21" s="14"/>
      <c r="L21" s="56"/>
      <c r="M21" s="56"/>
      <c r="N21" s="35"/>
      <c r="O21" s="35"/>
      <c r="P21" s="35"/>
      <c r="Q21" s="33"/>
      <c r="R21" s="33"/>
      <c r="S21" s="13"/>
    </row>
  </sheetData>
  <autoFilter ref="A4:S14"/>
  <mergeCells count="13">
    <mergeCell ref="I21:J21"/>
    <mergeCell ref="L21:M21"/>
    <mergeCell ref="A3:A4"/>
    <mergeCell ref="H3:J3"/>
    <mergeCell ref="K3:M3"/>
    <mergeCell ref="E3:G3"/>
    <mergeCell ref="N3:P3"/>
    <mergeCell ref="Q3:S3"/>
    <mergeCell ref="Q2:S2"/>
    <mergeCell ref="A1:P1"/>
    <mergeCell ref="H2:J2"/>
    <mergeCell ref="K2:M2"/>
    <mergeCell ref="B3:D3"/>
  </mergeCells>
  <pageMargins left="0.7" right="0.7" top="0.75" bottom="0.75" header="0.3" footer="0.3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ВСЕГО МБТ</vt:lpstr>
      <vt:lpstr>Дотации</vt:lpstr>
      <vt:lpstr>Иные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2022-04-11T09:03:15Z</cp:lastPrinted>
  <dcterms:created xsi:type="dcterms:W3CDTF">2021-04-28T07:05:30Z</dcterms:created>
  <dcterms:modified xsi:type="dcterms:W3CDTF">2025-04-10T13:14:55Z</dcterms:modified>
</cp:coreProperties>
</file>